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9452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8" i="4688" s="1"/>
  <c r="AL28" i="4688"/>
  <c r="BZ18" i="4688" s="1"/>
  <c r="J24" i="4689" l="1"/>
  <c r="U19" i="4686"/>
  <c r="AH23" i="4688"/>
  <c r="BV19" i="4688" s="1"/>
  <c r="AJ23" i="4688"/>
  <c r="BX19" i="4688" s="1"/>
  <c r="AL23" i="4688"/>
  <c r="BZ19" i="4688" s="1"/>
  <c r="AN23" i="4688"/>
  <c r="CB19" i="4688" s="1"/>
  <c r="T18" i="4688"/>
  <c r="BI17" i="4688" s="1"/>
  <c r="V18" i="4688"/>
  <c r="BK17" i="4688" s="1"/>
  <c r="X18" i="4688"/>
  <c r="BM17" i="4688" s="1"/>
  <c r="J34" i="4689"/>
  <c r="AF24" i="4688" s="1"/>
  <c r="J32" i="4689"/>
  <c r="U24" i="4688" s="1"/>
  <c r="J31" i="4689"/>
  <c r="P24" i="4688" s="1"/>
  <c r="J28" i="4689"/>
  <c r="D24" i="4688" s="1"/>
  <c r="J26" i="4689"/>
  <c r="AK19" i="4688" s="1"/>
  <c r="J23" i="4689"/>
  <c r="U19" i="4688" s="1"/>
  <c r="J20" i="4689"/>
  <c r="AM23" i="4688"/>
  <c r="CA19" i="4688" s="1"/>
  <c r="AO23" i="4688"/>
  <c r="CC19" i="4688" s="1"/>
  <c r="T17" i="4681"/>
  <c r="J44" i="4689"/>
  <c r="AF29" i="4688"/>
  <c r="J45" i="4689"/>
  <c r="J41" i="4689"/>
  <c r="P29" i="4688"/>
  <c r="J42" i="4689"/>
  <c r="J38" i="4689"/>
  <c r="D29" i="4688"/>
  <c r="J39" i="4689"/>
  <c r="AO24" i="4688"/>
  <c r="J35" i="4689"/>
  <c r="Z24" i="4688"/>
  <c r="J24" i="4688"/>
  <c r="J29" i="4689"/>
  <c r="AF19" i="4688"/>
  <c r="J27" i="4689"/>
  <c r="P19" i="4688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M32" i="4688" l="1"/>
  <c r="CA21" i="4688" s="1"/>
  <c r="BU19" i="4688"/>
  <c r="AD25" i="4688"/>
  <c r="BE19" i="4688"/>
  <c r="M25" i="4688"/>
  <c r="AU19" i="4688"/>
  <c r="B25" i="4688"/>
  <c r="U23" i="4684"/>
  <c r="BU17" i="4688"/>
  <c r="AD20" i="4688"/>
  <c r="BE17" i="4688"/>
  <c r="M20" i="4688"/>
  <c r="AU17" i="4688"/>
  <c r="B20" i="4688"/>
  <c r="AI32" i="4688"/>
  <c r="BW21" i="4688" s="1"/>
  <c r="AK32" i="4688"/>
  <c r="BY21" i="4688" s="1"/>
  <c r="AL32" i="4688"/>
  <c r="BZ21" i="4688" s="1"/>
  <c r="V32" i="4688"/>
  <c r="BK21" i="4688" s="1"/>
  <c r="AA32" i="4688"/>
  <c r="BP21" i="4688" s="1"/>
  <c r="AO32" i="4688"/>
  <c r="CC21" i="4688" s="1"/>
  <c r="AJ32" i="4688"/>
  <c r="BX21" i="4688" s="1"/>
  <c r="E32" i="4688"/>
  <c r="AU21" i="4688" s="1"/>
  <c r="Z32" i="4688"/>
  <c r="BO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J25" i="4688"/>
  <c r="G25" i="4688"/>
  <c r="D25" i="4688"/>
  <c r="Z25" i="4688"/>
  <c r="P25" i="4688"/>
  <c r="U25" i="4688"/>
  <c r="AO20" i="4688"/>
  <c r="AF20" i="4688"/>
  <c r="AK20" i="4688"/>
  <c r="J20" i="4688"/>
  <c r="G20" i="4688"/>
  <c r="D20" i="4688"/>
  <c r="Z20" i="4688"/>
  <c r="P20" i="4688"/>
  <c r="U20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<sst xmlns="http://schemas.openxmlformats.org/spreadsheetml/2006/main" count="539" uniqueCount="152">
  <si>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</si>
  <si>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</si>
  <si>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</si>
  <si>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</si>
  <si>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</si>
  <si>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</si>
  <si>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</si>
  <si>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</si>
  <si>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</si>
  <si>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</si>
  <si>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</si>
  <si>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</si>
  <si>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</si>
  <si>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</si>
  <si>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</si>
  <si>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</si>
  <si>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</si>
  <si>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</si>
  <si>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</si>
  <si>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</si>
  <si>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</si>
  <si>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</si>
  <si>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</si>
  <si>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</si>
  <si>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</si>
  <si>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</si>
  <si>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</si>
  <si>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</si>
  <si>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</si>
  <si>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</si>
  <si>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</si>
  <si>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</si>
  <si>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</si>
  <si>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</si>
  <si>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</si>
  <si>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</si>
  <si>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</si>
  <si>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</si>
  <si>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</si>
  <si>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</si>
  <si>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</si>
  <si>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</si>
  <si>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</si>
  <si>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</si>
  <si>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</si>
  <si>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</si>
  <si>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</si>
  <si>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</si>
  <si>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</si>
  <si>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</si>
  <si>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</si>
  <si>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</si>
  <si>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</si>
  <si>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</si>
  <si>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</si>
  <si>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</si>
  <si>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</si>
  <si>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</si>
  <si>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</si>
  <si>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</si>
  <si>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</si>
  <si>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</si>
  <si>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</si>
  <si>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</si>
  <si>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</si>
  <si>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</si>
  <si>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</si>
  <si>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</si>
  <si>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</si>
  <si>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</si>
  <si>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</si>
  <si>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</si>
  <si>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</si>
  <si>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</si>
  <si>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</si>
  <si>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</si>
  <si>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</si>
  <si>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</si>
  <si>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</si>
  <si>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</si>
  <si>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</si>
  <si>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</si>
  <si>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</si>
  <si>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</si>
  <si>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</si>
  <si>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</si>
  <si>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</si>
  <si>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</si>
  <si>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</si>
  <si>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</si>
  <si>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</si>
  <si>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</si>
  <si>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</si>
  <si>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</si>
  <si>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</si>
  <si>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</si>
  <si>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</si>
  <si>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</si>
  <si>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</si>
  <si>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</si>
  <si>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</si>
  <si>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</si>
  <si>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</si>
  <si>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</si>
  <si>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</si>
  <si>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</si>
  <si>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</si>
  <si>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</si>
  <si>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</si>
  <si>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</si>
  <si>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</si>
  <si>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</si>
  <si>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</si>
  <si>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</si>
  <si>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</si>
  <si>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</si>
  <si>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</si>
  <si>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</si>
  <si>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</si>
  <si>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</si>
  <si>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</si>
  <si>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</si>
  <si>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</si>
  <si>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</si>
  <si>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</si>
  <si>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</si>
  <si>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</si>
  <si>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</si>
  <si>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</si>
  <si>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</si>
  <si>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</si>
  <si>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</si>
  <si>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</si>
  <si>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</si>
  <si>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</si>
  <si>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</si>
  <si>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</si>
  <si>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</si>
  <si>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</si>
  <si>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</si>
  <si>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</si>
  <si>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</si>
  <si>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</si>
  <si>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</si>
  <si>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</si>
  <si>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</si>
  <si>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</si>
  <si>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</si>
  <si>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GEOVANNIS GONZALEZ</t>
  </si>
  <si>
    <t>CALLE 94 X CARRERA 52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</si>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</sst>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150</c:v>
                </c:pt>
                <c:pt idx="1">
                  <c:v>184.5</c:v>
                </c:pt>
                <c:pt idx="2">
                  <c:v>167.5</c:v>
                </c:pt>
                <c:pt idx="3">
                  <c:v>158.5</c:v>
                </c:pt>
                <c:pt idx="4">
                  <c:v>179</c:v>
                </c:pt>
                <c:pt idx="5">
                  <c:v>137.5</c:v>
                </c:pt>
                <c:pt idx="6">
                  <c:v>165</c:v>
                </c:pt>
                <c:pt idx="7">
                  <c:v>154</c:v>
                </c:pt>
                <c:pt idx="8">
                  <c:v>180.5</c:v>
                </c:pt>
                <c:pt idx="9">
                  <c:v>197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15432"/>
        <c:axId val="176112688"/>
      </c:barChart>
      <c:catAx>
        <c:axId val="17611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1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1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15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660.5</c:v>
                </c:pt>
                <c:pt idx="4">
                  <c:v>689.5</c:v>
                </c:pt>
                <c:pt idx="5">
                  <c:v>642.5</c:v>
                </c:pt>
                <c:pt idx="6">
                  <c:v>640</c:v>
                </c:pt>
                <c:pt idx="7">
                  <c:v>635.5</c:v>
                </c:pt>
                <c:pt idx="8">
                  <c:v>637</c:v>
                </c:pt>
                <c:pt idx="9">
                  <c:v>696.5</c:v>
                </c:pt>
                <c:pt idx="13">
                  <c:v>760</c:v>
                </c:pt>
                <c:pt idx="14">
                  <c:v>817</c:v>
                </c:pt>
                <c:pt idx="15">
                  <c:v>903</c:v>
                </c:pt>
                <c:pt idx="16">
                  <c:v>956</c:v>
                </c:pt>
                <c:pt idx="17">
                  <c:v>988</c:v>
                </c:pt>
                <c:pt idx="18">
                  <c:v>982</c:v>
                </c:pt>
                <c:pt idx="19">
                  <c:v>926.5</c:v>
                </c:pt>
                <c:pt idx="20">
                  <c:v>891</c:v>
                </c:pt>
                <c:pt idx="21">
                  <c:v>891.5</c:v>
                </c:pt>
                <c:pt idx="22">
                  <c:v>909</c:v>
                </c:pt>
                <c:pt idx="23">
                  <c:v>930</c:v>
                </c:pt>
                <c:pt idx="24">
                  <c:v>953</c:v>
                </c:pt>
                <c:pt idx="25">
                  <c:v>947</c:v>
                </c:pt>
                <c:pt idx="29">
                  <c:v>1228.5</c:v>
                </c:pt>
                <c:pt idx="30">
                  <c:v>1297.5</c:v>
                </c:pt>
                <c:pt idx="31">
                  <c:v>1346.5</c:v>
                </c:pt>
                <c:pt idx="32">
                  <c:v>1397.5</c:v>
                </c:pt>
                <c:pt idx="33">
                  <c:v>1400.5</c:v>
                </c:pt>
                <c:pt idx="34">
                  <c:v>1365</c:v>
                </c:pt>
                <c:pt idx="35">
                  <c:v>1336</c:v>
                </c:pt>
                <c:pt idx="36">
                  <c:v>1323.5</c:v>
                </c:pt>
                <c:pt idx="37">
                  <c:v>1307.5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133.5</c:v>
                </c:pt>
                <c:pt idx="4">
                  <c:v>145</c:v>
                </c:pt>
                <c:pt idx="5">
                  <c:v>133.5</c:v>
                </c:pt>
                <c:pt idx="6">
                  <c:v>122.5</c:v>
                </c:pt>
                <c:pt idx="7">
                  <c:v>131</c:v>
                </c:pt>
                <c:pt idx="8">
                  <c:v>136.5</c:v>
                </c:pt>
                <c:pt idx="9">
                  <c:v>164</c:v>
                </c:pt>
                <c:pt idx="13">
                  <c:v>208.5</c:v>
                </c:pt>
                <c:pt idx="14">
                  <c:v>218.5</c:v>
                </c:pt>
                <c:pt idx="15">
                  <c:v>251</c:v>
                </c:pt>
                <c:pt idx="16">
                  <c:v>258</c:v>
                </c:pt>
                <c:pt idx="17">
                  <c:v>276.5</c:v>
                </c:pt>
                <c:pt idx="18">
                  <c:v>279.5</c:v>
                </c:pt>
                <c:pt idx="19">
                  <c:v>249</c:v>
                </c:pt>
                <c:pt idx="20">
                  <c:v>237</c:v>
                </c:pt>
                <c:pt idx="21">
                  <c:v>229.5</c:v>
                </c:pt>
                <c:pt idx="22">
                  <c:v>239</c:v>
                </c:pt>
                <c:pt idx="23">
                  <c:v>230.5</c:v>
                </c:pt>
                <c:pt idx="24">
                  <c:v>245.5</c:v>
                </c:pt>
                <c:pt idx="25">
                  <c:v>238</c:v>
                </c:pt>
                <c:pt idx="29">
                  <c:v>307</c:v>
                </c:pt>
                <c:pt idx="30">
                  <c:v>302</c:v>
                </c:pt>
                <c:pt idx="31">
                  <c:v>310.5</c:v>
                </c:pt>
                <c:pt idx="32">
                  <c:v>308.5</c:v>
                </c:pt>
                <c:pt idx="33">
                  <c:v>315</c:v>
                </c:pt>
                <c:pt idx="34">
                  <c:v>329.5</c:v>
                </c:pt>
                <c:pt idx="35">
                  <c:v>343.5</c:v>
                </c:pt>
                <c:pt idx="36">
                  <c:v>357.5</c:v>
                </c:pt>
                <c:pt idx="37">
                  <c:v>353.5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794</c:v>
                </c:pt>
                <c:pt idx="4">
                  <c:v>834.5</c:v>
                </c:pt>
                <c:pt idx="5">
                  <c:v>776</c:v>
                </c:pt>
                <c:pt idx="6">
                  <c:v>762.5</c:v>
                </c:pt>
                <c:pt idx="7">
                  <c:v>766.5</c:v>
                </c:pt>
                <c:pt idx="8">
                  <c:v>773.5</c:v>
                </c:pt>
                <c:pt idx="9">
                  <c:v>860.5</c:v>
                </c:pt>
                <c:pt idx="13">
                  <c:v>968.5</c:v>
                </c:pt>
                <c:pt idx="14">
                  <c:v>1035.5</c:v>
                </c:pt>
                <c:pt idx="15">
                  <c:v>1154</c:v>
                </c:pt>
                <c:pt idx="16">
                  <c:v>1214</c:v>
                </c:pt>
                <c:pt idx="17">
                  <c:v>1264.5</c:v>
                </c:pt>
                <c:pt idx="18">
                  <c:v>1261.5</c:v>
                </c:pt>
                <c:pt idx="19">
                  <c:v>1175.5</c:v>
                </c:pt>
                <c:pt idx="20">
                  <c:v>1128</c:v>
                </c:pt>
                <c:pt idx="21">
                  <c:v>1121</c:v>
                </c:pt>
                <c:pt idx="22">
                  <c:v>1148</c:v>
                </c:pt>
                <c:pt idx="23">
                  <c:v>1160.5</c:v>
                </c:pt>
                <c:pt idx="24">
                  <c:v>1198.5</c:v>
                </c:pt>
                <c:pt idx="25">
                  <c:v>1185</c:v>
                </c:pt>
                <c:pt idx="29">
                  <c:v>1535.5</c:v>
                </c:pt>
                <c:pt idx="30">
                  <c:v>1599.5</c:v>
                </c:pt>
                <c:pt idx="31">
                  <c:v>1657</c:v>
                </c:pt>
                <c:pt idx="32">
                  <c:v>1706</c:v>
                </c:pt>
                <c:pt idx="33">
                  <c:v>1715.5</c:v>
                </c:pt>
                <c:pt idx="34">
                  <c:v>1694.5</c:v>
                </c:pt>
                <c:pt idx="35">
                  <c:v>1679.5</c:v>
                </c:pt>
                <c:pt idx="36">
                  <c:v>1681</c:v>
                </c:pt>
                <c:pt idx="37">
                  <c:v>1661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58664"/>
        <c:axId val="255113624"/>
      </c:lineChart>
      <c:catAx>
        <c:axId val="2516586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511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113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1658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278</c:v>
                </c:pt>
                <c:pt idx="1">
                  <c:v>324.5</c:v>
                </c:pt>
                <c:pt idx="2">
                  <c:v>301</c:v>
                </c:pt>
                <c:pt idx="3">
                  <c:v>325</c:v>
                </c:pt>
                <c:pt idx="4">
                  <c:v>347</c:v>
                </c:pt>
                <c:pt idx="5">
                  <c:v>373.5</c:v>
                </c:pt>
                <c:pt idx="6">
                  <c:v>352</c:v>
                </c:pt>
                <c:pt idx="7">
                  <c:v>328</c:v>
                </c:pt>
                <c:pt idx="8">
                  <c:v>311.5</c:v>
                </c:pt>
                <c:pt idx="9">
                  <c:v>344.5</c:v>
                </c:pt>
                <c:pt idx="10">
                  <c:v>339.5</c:v>
                </c:pt>
                <c:pt idx="11">
                  <c:v>312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13080"/>
        <c:axId val="176115040"/>
      </c:barChart>
      <c:catAx>
        <c:axId val="17611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1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1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13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177</c:v>
                </c:pt>
                <c:pt idx="1">
                  <c:v>191</c:v>
                </c:pt>
                <c:pt idx="2">
                  <c:v>197</c:v>
                </c:pt>
                <c:pt idx="3">
                  <c:v>195</c:v>
                </c:pt>
                <c:pt idx="4">
                  <c:v>234</c:v>
                </c:pt>
                <c:pt idx="5">
                  <c:v>277</c:v>
                </c:pt>
                <c:pt idx="6">
                  <c:v>250</c:v>
                </c:pt>
                <c:pt idx="7">
                  <c:v>227</c:v>
                </c:pt>
                <c:pt idx="8">
                  <c:v>228</c:v>
                </c:pt>
                <c:pt idx="9">
                  <c:v>221.5</c:v>
                </c:pt>
                <c:pt idx="10">
                  <c:v>214.5</c:v>
                </c:pt>
                <c:pt idx="11">
                  <c:v>227.5</c:v>
                </c:pt>
                <c:pt idx="12">
                  <c:v>245.5</c:v>
                </c:pt>
                <c:pt idx="13">
                  <c:v>242.5</c:v>
                </c:pt>
                <c:pt idx="14">
                  <c:v>237.5</c:v>
                </c:pt>
                <c:pt idx="15">
                  <c:v>221.5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900616"/>
        <c:axId val="193901008"/>
      </c:barChart>
      <c:catAx>
        <c:axId val="19390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90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01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900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21</c:v>
                </c:pt>
                <c:pt idx="1">
                  <c:v>35</c:v>
                </c:pt>
                <c:pt idx="2">
                  <c:v>51.5</c:v>
                </c:pt>
                <c:pt idx="3">
                  <c:v>26</c:v>
                </c:pt>
                <c:pt idx="4">
                  <c:v>32.5</c:v>
                </c:pt>
                <c:pt idx="5">
                  <c:v>23.5</c:v>
                </c:pt>
                <c:pt idx="6">
                  <c:v>40.5</c:v>
                </c:pt>
                <c:pt idx="7">
                  <c:v>34.5</c:v>
                </c:pt>
                <c:pt idx="8">
                  <c:v>38</c:v>
                </c:pt>
                <c:pt idx="9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901792"/>
        <c:axId val="193902184"/>
      </c:barChart>
      <c:catAx>
        <c:axId val="19390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902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02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90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73.5</c:v>
                </c:pt>
                <c:pt idx="1">
                  <c:v>69.5</c:v>
                </c:pt>
                <c:pt idx="2">
                  <c:v>82.5</c:v>
                </c:pt>
                <c:pt idx="3">
                  <c:v>81.5</c:v>
                </c:pt>
                <c:pt idx="4">
                  <c:v>68.5</c:v>
                </c:pt>
                <c:pt idx="5">
                  <c:v>78</c:v>
                </c:pt>
                <c:pt idx="6">
                  <c:v>80.5</c:v>
                </c:pt>
                <c:pt idx="7">
                  <c:v>88</c:v>
                </c:pt>
                <c:pt idx="8">
                  <c:v>83</c:v>
                </c:pt>
                <c:pt idx="9">
                  <c:v>92</c:v>
                </c:pt>
                <c:pt idx="10">
                  <c:v>94.5</c:v>
                </c:pt>
                <c:pt idx="11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58968"/>
        <c:axId val="195657792"/>
      </c:barChart>
      <c:catAx>
        <c:axId val="195658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5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5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58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51.5</c:v>
                </c:pt>
                <c:pt idx="1">
                  <c:v>54</c:v>
                </c:pt>
                <c:pt idx="2">
                  <c:v>54</c:v>
                </c:pt>
                <c:pt idx="3">
                  <c:v>49</c:v>
                </c:pt>
                <c:pt idx="4">
                  <c:v>61.5</c:v>
                </c:pt>
                <c:pt idx="5">
                  <c:v>86.5</c:v>
                </c:pt>
                <c:pt idx="6">
                  <c:v>61</c:v>
                </c:pt>
                <c:pt idx="7">
                  <c:v>67.5</c:v>
                </c:pt>
                <c:pt idx="8">
                  <c:v>64.5</c:v>
                </c:pt>
                <c:pt idx="9">
                  <c:v>56</c:v>
                </c:pt>
                <c:pt idx="10">
                  <c:v>49</c:v>
                </c:pt>
                <c:pt idx="11">
                  <c:v>60</c:v>
                </c:pt>
                <c:pt idx="12">
                  <c:v>74</c:v>
                </c:pt>
                <c:pt idx="13">
                  <c:v>47.5</c:v>
                </c:pt>
                <c:pt idx="14">
                  <c:v>64</c:v>
                </c:pt>
                <c:pt idx="15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58184"/>
        <c:axId val="195659360"/>
      </c:barChart>
      <c:catAx>
        <c:axId val="19565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5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5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171</c:v>
                </c:pt>
                <c:pt idx="1">
                  <c:v>219.5</c:v>
                </c:pt>
                <c:pt idx="2">
                  <c:v>219</c:v>
                </c:pt>
                <c:pt idx="3">
                  <c:v>184.5</c:v>
                </c:pt>
                <c:pt idx="4">
                  <c:v>211.5</c:v>
                </c:pt>
                <c:pt idx="5">
                  <c:v>161</c:v>
                </c:pt>
                <c:pt idx="6">
                  <c:v>205.5</c:v>
                </c:pt>
                <c:pt idx="7">
                  <c:v>188.5</c:v>
                </c:pt>
                <c:pt idx="8">
                  <c:v>218.5</c:v>
                </c:pt>
                <c:pt idx="9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899440"/>
        <c:axId val="195660144"/>
      </c:barChart>
      <c:catAx>
        <c:axId val="19389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6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6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89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351.5</c:v>
                </c:pt>
                <c:pt idx="1">
                  <c:v>394</c:v>
                </c:pt>
                <c:pt idx="2">
                  <c:v>383.5</c:v>
                </c:pt>
                <c:pt idx="3">
                  <c:v>406.5</c:v>
                </c:pt>
                <c:pt idx="4">
                  <c:v>415.5</c:v>
                </c:pt>
                <c:pt idx="5">
                  <c:v>451.5</c:v>
                </c:pt>
                <c:pt idx="6">
                  <c:v>432.5</c:v>
                </c:pt>
                <c:pt idx="7">
                  <c:v>416</c:v>
                </c:pt>
                <c:pt idx="8">
                  <c:v>394.5</c:v>
                </c:pt>
                <c:pt idx="9">
                  <c:v>436.5</c:v>
                </c:pt>
                <c:pt idx="10">
                  <c:v>434</c:v>
                </c:pt>
                <c:pt idx="11">
                  <c:v>396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661016"/>
        <c:axId val="251660624"/>
      </c:barChart>
      <c:catAx>
        <c:axId val="251661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66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66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661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228.5</c:v>
                </c:pt>
                <c:pt idx="1">
                  <c:v>245</c:v>
                </c:pt>
                <c:pt idx="2">
                  <c:v>251</c:v>
                </c:pt>
                <c:pt idx="3">
                  <c:v>244</c:v>
                </c:pt>
                <c:pt idx="4">
                  <c:v>295.5</c:v>
                </c:pt>
                <c:pt idx="5">
                  <c:v>363.5</c:v>
                </c:pt>
                <c:pt idx="6">
                  <c:v>311</c:v>
                </c:pt>
                <c:pt idx="7">
                  <c:v>294.5</c:v>
                </c:pt>
                <c:pt idx="8">
                  <c:v>292.5</c:v>
                </c:pt>
                <c:pt idx="9">
                  <c:v>277.5</c:v>
                </c:pt>
                <c:pt idx="10">
                  <c:v>263.5</c:v>
                </c:pt>
                <c:pt idx="11">
                  <c:v>287.5</c:v>
                </c:pt>
                <c:pt idx="12">
                  <c:v>319.5</c:v>
                </c:pt>
                <c:pt idx="13">
                  <c:v>290</c:v>
                </c:pt>
                <c:pt idx="14">
                  <c:v>301.5</c:v>
                </c:pt>
                <c:pt idx="15">
                  <c:v>274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659840"/>
        <c:axId val="251659448"/>
      </c:barChart>
      <c:catAx>
        <c:axId val="25165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65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65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65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Z16" sqref="Z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">
        <v>149</v>
      </c>
      <c r="E5" s="172"/>
      <c r="F5" s="172"/>
      <c r="G5" s="172"/>
      <c r="H5" s="172"/>
      <c r="I5" s="167" t="s">
        <v>53</v>
      </c>
      <c r="J5" s="167"/>
      <c r="K5" s="167"/>
      <c r="L5" s="173">
        <v>9452</v>
      </c>
      <c r="M5" s="173"/>
      <c r="N5" s="173"/>
      <c r="O5" s="12"/>
      <c r="P5" s="167" t="s">
        <v>57</v>
      </c>
      <c r="Q5" s="167"/>
      <c r="R5" s="167"/>
      <c r="S5" s="171" t="s">
        <v>147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69" t="s">
        <v>151</v>
      </c>
      <c r="E6" s="169"/>
      <c r="F6" s="169"/>
      <c r="G6" s="169"/>
      <c r="H6" s="169"/>
      <c r="I6" s="167" t="s">
        <v>59</v>
      </c>
      <c r="J6" s="167"/>
      <c r="K6" s="167"/>
      <c r="L6" s="180">
        <v>2</v>
      </c>
      <c r="M6" s="180"/>
      <c r="N6" s="180"/>
      <c r="O6" s="42"/>
      <c r="P6" s="167" t="s">
        <v>58</v>
      </c>
      <c r="Q6" s="167"/>
      <c r="R6" s="167"/>
      <c r="S6" s="181">
        <v>43102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10</v>
      </c>
      <c r="C10" s="46">
        <v>131</v>
      </c>
      <c r="D10" s="46">
        <v>7</v>
      </c>
      <c r="E10" s="46">
        <v>0</v>
      </c>
      <c r="F10" s="6">
        <f t="shared" ref="F10:F22" si="0">B10*0.5+C10*1+D10*2+E10*2.5</f>
        <v>150</v>
      </c>
      <c r="G10" s="2"/>
      <c r="H10" s="19" t="s">
        <v>4</v>
      </c>
      <c r="I10" s="46">
        <v>25</v>
      </c>
      <c r="J10" s="46">
        <v>164</v>
      </c>
      <c r="K10" s="46">
        <v>8</v>
      </c>
      <c r="L10" s="46">
        <v>1</v>
      </c>
      <c r="M10" s="6">
        <f t="shared" ref="M10:M22" si="1">I10*0.5+J10*1+K10*2+L10*2.5</f>
        <v>195</v>
      </c>
      <c r="N10" s="9">
        <f>F20+F21+F22+M10</f>
        <v>760</v>
      </c>
      <c r="O10" s="19" t="s">
        <v>43</v>
      </c>
      <c r="P10" s="46">
        <v>20</v>
      </c>
      <c r="Q10" s="46">
        <v>251</v>
      </c>
      <c r="R10" s="46">
        <v>6</v>
      </c>
      <c r="S10" s="46">
        <v>2</v>
      </c>
      <c r="T10" s="6">
        <f t="shared" ref="T10:T21" si="2">P10*0.5+Q10*1+R10*2+S10*2.5</f>
        <v>278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163</v>
      </c>
      <c r="D11" s="46">
        <v>6</v>
      </c>
      <c r="E11" s="46">
        <v>1</v>
      </c>
      <c r="F11" s="6">
        <f t="shared" si="0"/>
        <v>184.5</v>
      </c>
      <c r="G11" s="2"/>
      <c r="H11" s="19" t="s">
        <v>5</v>
      </c>
      <c r="I11" s="46">
        <v>27</v>
      </c>
      <c r="J11" s="46">
        <v>206</v>
      </c>
      <c r="K11" s="46">
        <v>6</v>
      </c>
      <c r="L11" s="46">
        <v>1</v>
      </c>
      <c r="M11" s="6">
        <f t="shared" si="1"/>
        <v>234</v>
      </c>
      <c r="N11" s="9">
        <f>F21+F22+M10+M11</f>
        <v>817</v>
      </c>
      <c r="O11" s="19" t="s">
        <v>44</v>
      </c>
      <c r="P11" s="46">
        <v>23</v>
      </c>
      <c r="Q11" s="46">
        <v>293</v>
      </c>
      <c r="R11" s="46">
        <v>5</v>
      </c>
      <c r="S11" s="46">
        <v>4</v>
      </c>
      <c r="T11" s="6">
        <f t="shared" si="2"/>
        <v>324.5</v>
      </c>
      <c r="U11" s="2"/>
      <c r="AB11" s="1"/>
    </row>
    <row r="12" spans="1:28" ht="24" customHeight="1" x14ac:dyDescent="0.2">
      <c r="A12" s="18" t="s">
        <v>17</v>
      </c>
      <c r="B12" s="46">
        <v>13</v>
      </c>
      <c r="C12" s="46">
        <v>138</v>
      </c>
      <c r="D12" s="46">
        <v>9</v>
      </c>
      <c r="E12" s="46">
        <v>2</v>
      </c>
      <c r="F12" s="6">
        <f t="shared" si="0"/>
        <v>167.5</v>
      </c>
      <c r="G12" s="2"/>
      <c r="H12" s="19" t="s">
        <v>6</v>
      </c>
      <c r="I12" s="46">
        <v>25</v>
      </c>
      <c r="J12" s="46">
        <v>246</v>
      </c>
      <c r="K12" s="46">
        <v>8</v>
      </c>
      <c r="L12" s="46">
        <v>1</v>
      </c>
      <c r="M12" s="6">
        <f t="shared" si="1"/>
        <v>277</v>
      </c>
      <c r="N12" s="2">
        <f>F22+M10+M11+M12</f>
        <v>903</v>
      </c>
      <c r="O12" s="19" t="s">
        <v>32</v>
      </c>
      <c r="P12" s="46">
        <v>29</v>
      </c>
      <c r="Q12" s="46">
        <v>276</v>
      </c>
      <c r="R12" s="46">
        <v>4</v>
      </c>
      <c r="S12" s="46">
        <v>1</v>
      </c>
      <c r="T12" s="6">
        <f t="shared" si="2"/>
        <v>301</v>
      </c>
      <c r="U12" s="2"/>
      <c r="AB12" s="1"/>
    </row>
    <row r="13" spans="1:28" ht="24" customHeight="1" x14ac:dyDescent="0.2">
      <c r="A13" s="18" t="s">
        <v>19</v>
      </c>
      <c r="B13" s="46">
        <v>14</v>
      </c>
      <c r="C13" s="46">
        <v>139</v>
      </c>
      <c r="D13" s="46">
        <v>5</v>
      </c>
      <c r="E13" s="46">
        <v>1</v>
      </c>
      <c r="F13" s="6">
        <f t="shared" si="0"/>
        <v>158.5</v>
      </c>
      <c r="G13" s="2">
        <f t="shared" ref="G13:G19" si="3">F10+F11+F12+F13</f>
        <v>660.5</v>
      </c>
      <c r="H13" s="19" t="s">
        <v>7</v>
      </c>
      <c r="I13" s="46">
        <v>19</v>
      </c>
      <c r="J13" s="46">
        <v>228</v>
      </c>
      <c r="K13" s="46">
        <v>5</v>
      </c>
      <c r="L13" s="46">
        <v>1</v>
      </c>
      <c r="M13" s="6">
        <f t="shared" si="1"/>
        <v>250</v>
      </c>
      <c r="N13" s="2">
        <f t="shared" ref="N13:N18" si="4">M10+M11+M12+M13</f>
        <v>956</v>
      </c>
      <c r="O13" s="19" t="s">
        <v>33</v>
      </c>
      <c r="P13" s="46">
        <v>27</v>
      </c>
      <c r="Q13" s="46">
        <v>295</v>
      </c>
      <c r="R13" s="46">
        <v>7</v>
      </c>
      <c r="S13" s="46">
        <v>1</v>
      </c>
      <c r="T13" s="6">
        <f t="shared" si="2"/>
        <v>325</v>
      </c>
      <c r="U13" s="2">
        <f t="shared" ref="U13:U21" si="5">T10+T11+T12+T13</f>
        <v>1228.5</v>
      </c>
      <c r="AB13" s="81">
        <v>212.5</v>
      </c>
    </row>
    <row r="14" spans="1:28" ht="24" customHeight="1" x14ac:dyDescent="0.2">
      <c r="A14" s="18" t="s">
        <v>21</v>
      </c>
      <c r="B14" s="46">
        <v>23</v>
      </c>
      <c r="C14" s="46">
        <v>136</v>
      </c>
      <c r="D14" s="46">
        <v>12</v>
      </c>
      <c r="E14" s="46">
        <v>3</v>
      </c>
      <c r="F14" s="6">
        <f t="shared" si="0"/>
        <v>179</v>
      </c>
      <c r="G14" s="2">
        <f t="shared" si="3"/>
        <v>689.5</v>
      </c>
      <c r="H14" s="19" t="s">
        <v>9</v>
      </c>
      <c r="I14" s="46">
        <v>16</v>
      </c>
      <c r="J14" s="46">
        <v>209</v>
      </c>
      <c r="K14" s="46">
        <v>5</v>
      </c>
      <c r="L14" s="46">
        <v>0</v>
      </c>
      <c r="M14" s="6">
        <f t="shared" si="1"/>
        <v>227</v>
      </c>
      <c r="N14" s="2">
        <f t="shared" si="4"/>
        <v>988</v>
      </c>
      <c r="O14" s="19" t="s">
        <v>29</v>
      </c>
      <c r="P14" s="45">
        <v>24</v>
      </c>
      <c r="Q14" s="45">
        <v>310</v>
      </c>
      <c r="R14" s="45">
        <v>10</v>
      </c>
      <c r="S14" s="45">
        <v>2</v>
      </c>
      <c r="T14" s="6">
        <f t="shared" si="2"/>
        <v>347</v>
      </c>
      <c r="U14" s="2">
        <f t="shared" si="5"/>
        <v>1297.5</v>
      </c>
      <c r="AB14" s="81">
        <v>226</v>
      </c>
    </row>
    <row r="15" spans="1:28" ht="24" customHeight="1" x14ac:dyDescent="0.2">
      <c r="A15" s="18" t="s">
        <v>23</v>
      </c>
      <c r="B15" s="46">
        <v>18</v>
      </c>
      <c r="C15" s="46">
        <v>109</v>
      </c>
      <c r="D15" s="46">
        <v>6</v>
      </c>
      <c r="E15" s="46">
        <v>3</v>
      </c>
      <c r="F15" s="6">
        <f t="shared" si="0"/>
        <v>137.5</v>
      </c>
      <c r="G15" s="2">
        <f t="shared" si="3"/>
        <v>642.5</v>
      </c>
      <c r="H15" s="19" t="s">
        <v>12</v>
      </c>
      <c r="I15" s="46">
        <v>15</v>
      </c>
      <c r="J15" s="46">
        <v>210</v>
      </c>
      <c r="K15" s="46">
        <v>4</v>
      </c>
      <c r="L15" s="46">
        <v>1</v>
      </c>
      <c r="M15" s="6">
        <f t="shared" si="1"/>
        <v>228</v>
      </c>
      <c r="N15" s="2">
        <f t="shared" si="4"/>
        <v>982</v>
      </c>
      <c r="O15" s="18" t="s">
        <v>30</v>
      </c>
      <c r="P15" s="46">
        <v>32</v>
      </c>
      <c r="Q15" s="46">
        <v>331</v>
      </c>
      <c r="R15" s="46">
        <v>7</v>
      </c>
      <c r="S15" s="46">
        <v>5</v>
      </c>
      <c r="T15" s="6">
        <f t="shared" si="2"/>
        <v>373.5</v>
      </c>
      <c r="U15" s="2">
        <f t="shared" si="5"/>
        <v>1346.5</v>
      </c>
      <c r="AB15" s="81">
        <v>233.5</v>
      </c>
    </row>
    <row r="16" spans="1:28" ht="24" customHeight="1" x14ac:dyDescent="0.2">
      <c r="A16" s="18" t="s">
        <v>39</v>
      </c>
      <c r="B16" s="46">
        <v>24</v>
      </c>
      <c r="C16" s="46">
        <v>131</v>
      </c>
      <c r="D16" s="46">
        <v>6</v>
      </c>
      <c r="E16" s="46">
        <v>4</v>
      </c>
      <c r="F16" s="6">
        <f t="shared" si="0"/>
        <v>165</v>
      </c>
      <c r="G16" s="2">
        <f t="shared" si="3"/>
        <v>640</v>
      </c>
      <c r="H16" s="19" t="s">
        <v>15</v>
      </c>
      <c r="I16" s="46">
        <v>24</v>
      </c>
      <c r="J16" s="46">
        <v>195</v>
      </c>
      <c r="K16" s="46">
        <v>6</v>
      </c>
      <c r="L16" s="46">
        <v>1</v>
      </c>
      <c r="M16" s="6">
        <f t="shared" si="1"/>
        <v>221.5</v>
      </c>
      <c r="N16" s="2">
        <f t="shared" si="4"/>
        <v>926.5</v>
      </c>
      <c r="O16" s="19" t="s">
        <v>8</v>
      </c>
      <c r="P16" s="46">
        <v>25</v>
      </c>
      <c r="Q16" s="46">
        <v>329</v>
      </c>
      <c r="R16" s="46">
        <v>4</v>
      </c>
      <c r="S16" s="46">
        <v>1</v>
      </c>
      <c r="T16" s="6">
        <f t="shared" si="2"/>
        <v>352</v>
      </c>
      <c r="U16" s="2">
        <f t="shared" si="5"/>
        <v>1397.5</v>
      </c>
      <c r="AB16" s="81">
        <v>234</v>
      </c>
    </row>
    <row r="17" spans="1:28" ht="24" customHeight="1" x14ac:dyDescent="0.2">
      <c r="A17" s="18" t="s">
        <v>40</v>
      </c>
      <c r="B17" s="46">
        <v>17</v>
      </c>
      <c r="C17" s="46">
        <v>127</v>
      </c>
      <c r="D17" s="46">
        <v>8</v>
      </c>
      <c r="E17" s="46">
        <v>1</v>
      </c>
      <c r="F17" s="6">
        <f t="shared" si="0"/>
        <v>154</v>
      </c>
      <c r="G17" s="2">
        <f t="shared" si="3"/>
        <v>635.5</v>
      </c>
      <c r="H17" s="19" t="s">
        <v>18</v>
      </c>
      <c r="I17" s="46">
        <v>30</v>
      </c>
      <c r="J17" s="46">
        <v>185</v>
      </c>
      <c r="K17" s="46">
        <v>6</v>
      </c>
      <c r="L17" s="46">
        <v>1</v>
      </c>
      <c r="M17" s="6">
        <f t="shared" si="1"/>
        <v>214.5</v>
      </c>
      <c r="N17" s="2">
        <f t="shared" si="4"/>
        <v>891</v>
      </c>
      <c r="O17" s="19" t="s">
        <v>10</v>
      </c>
      <c r="P17" s="46">
        <v>16</v>
      </c>
      <c r="Q17" s="46">
        <v>308</v>
      </c>
      <c r="R17" s="46">
        <v>6</v>
      </c>
      <c r="S17" s="46">
        <v>0</v>
      </c>
      <c r="T17" s="6">
        <f t="shared" si="2"/>
        <v>328</v>
      </c>
      <c r="U17" s="2">
        <f t="shared" si="5"/>
        <v>1400.5</v>
      </c>
      <c r="AB17" s="81">
        <v>248</v>
      </c>
    </row>
    <row r="18" spans="1:28" ht="24" customHeight="1" x14ac:dyDescent="0.2">
      <c r="A18" s="18" t="s">
        <v>41</v>
      </c>
      <c r="B18" s="46">
        <v>16</v>
      </c>
      <c r="C18" s="46">
        <v>151</v>
      </c>
      <c r="D18" s="46">
        <v>7</v>
      </c>
      <c r="E18" s="46">
        <v>3</v>
      </c>
      <c r="F18" s="6">
        <f t="shared" si="0"/>
        <v>180.5</v>
      </c>
      <c r="G18" s="2">
        <f t="shared" si="3"/>
        <v>637</v>
      </c>
      <c r="H18" s="19" t="s">
        <v>20</v>
      </c>
      <c r="I18" s="46">
        <v>29</v>
      </c>
      <c r="J18" s="46">
        <v>199</v>
      </c>
      <c r="K18" s="45">
        <v>7</v>
      </c>
      <c r="L18" s="46">
        <v>0</v>
      </c>
      <c r="M18" s="6">
        <f t="shared" si="1"/>
        <v>227.5</v>
      </c>
      <c r="N18" s="2">
        <f t="shared" si="4"/>
        <v>891.5</v>
      </c>
      <c r="O18" s="19" t="s">
        <v>13</v>
      </c>
      <c r="P18" s="46">
        <v>23</v>
      </c>
      <c r="Q18" s="46">
        <v>290</v>
      </c>
      <c r="R18" s="46">
        <v>5</v>
      </c>
      <c r="S18" s="46">
        <v>0</v>
      </c>
      <c r="T18" s="6">
        <f t="shared" si="2"/>
        <v>311.5</v>
      </c>
      <c r="U18" s="2">
        <f t="shared" si="5"/>
        <v>1365</v>
      </c>
      <c r="AB18" s="81">
        <v>248</v>
      </c>
    </row>
    <row r="19" spans="1:28" ht="24" customHeight="1" thickBot="1" x14ac:dyDescent="0.25">
      <c r="A19" s="21" t="s">
        <v>42</v>
      </c>
      <c r="B19" s="47">
        <v>21</v>
      </c>
      <c r="C19" s="47">
        <v>159</v>
      </c>
      <c r="D19" s="47">
        <v>5</v>
      </c>
      <c r="E19" s="47">
        <v>7</v>
      </c>
      <c r="F19" s="7">
        <f t="shared" si="0"/>
        <v>197</v>
      </c>
      <c r="G19" s="3">
        <f t="shared" si="3"/>
        <v>696.5</v>
      </c>
      <c r="H19" s="20" t="s">
        <v>22</v>
      </c>
      <c r="I19" s="45">
        <v>22</v>
      </c>
      <c r="J19" s="45">
        <v>222</v>
      </c>
      <c r="K19" s="46">
        <v>5</v>
      </c>
      <c r="L19" s="45">
        <v>1</v>
      </c>
      <c r="M19" s="6">
        <f t="shared" si="1"/>
        <v>245.5</v>
      </c>
      <c r="N19" s="2">
        <f>M16+M17+M18+M19</f>
        <v>909</v>
      </c>
      <c r="O19" s="19" t="s">
        <v>16</v>
      </c>
      <c r="P19" s="46">
        <v>21</v>
      </c>
      <c r="Q19" s="46">
        <v>320</v>
      </c>
      <c r="R19" s="46">
        <v>7</v>
      </c>
      <c r="S19" s="46">
        <v>0</v>
      </c>
      <c r="T19" s="6">
        <f t="shared" si="2"/>
        <v>344.5</v>
      </c>
      <c r="U19" s="2">
        <f t="shared" si="5"/>
        <v>1336</v>
      </c>
      <c r="AB19" s="81">
        <v>262</v>
      </c>
    </row>
    <row r="20" spans="1:28" ht="24" customHeight="1" x14ac:dyDescent="0.2">
      <c r="A20" s="19" t="s">
        <v>27</v>
      </c>
      <c r="B20" s="45">
        <v>12</v>
      </c>
      <c r="C20" s="45">
        <v>145</v>
      </c>
      <c r="D20" s="45">
        <v>8</v>
      </c>
      <c r="E20" s="45">
        <v>4</v>
      </c>
      <c r="F20" s="8">
        <f t="shared" si="0"/>
        <v>177</v>
      </c>
      <c r="G20" s="35"/>
      <c r="H20" s="19" t="s">
        <v>24</v>
      </c>
      <c r="I20" s="46">
        <v>15</v>
      </c>
      <c r="J20" s="46">
        <v>218</v>
      </c>
      <c r="K20" s="46">
        <v>6</v>
      </c>
      <c r="L20" s="46">
        <v>2</v>
      </c>
      <c r="M20" s="8">
        <f t="shared" si="1"/>
        <v>242.5</v>
      </c>
      <c r="N20" s="2">
        <f>M17+M18+M19+M20</f>
        <v>930</v>
      </c>
      <c r="O20" s="19" t="s">
        <v>45</v>
      </c>
      <c r="P20" s="45">
        <v>20</v>
      </c>
      <c r="Q20" s="45">
        <v>315</v>
      </c>
      <c r="R20" s="45">
        <v>6</v>
      </c>
      <c r="S20" s="45">
        <v>1</v>
      </c>
      <c r="T20" s="8">
        <f t="shared" si="2"/>
        <v>339.5</v>
      </c>
      <c r="U20" s="2">
        <f t="shared" si="5"/>
        <v>1323.5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151</v>
      </c>
      <c r="D21" s="46">
        <v>9</v>
      </c>
      <c r="E21" s="46">
        <v>6</v>
      </c>
      <c r="F21" s="6">
        <f t="shared" si="0"/>
        <v>191</v>
      </c>
      <c r="G21" s="36"/>
      <c r="H21" s="20" t="s">
        <v>25</v>
      </c>
      <c r="I21" s="46">
        <v>25</v>
      </c>
      <c r="J21" s="46">
        <v>210</v>
      </c>
      <c r="K21" s="46">
        <v>5</v>
      </c>
      <c r="L21" s="46">
        <v>2</v>
      </c>
      <c r="M21" s="6">
        <f t="shared" si="1"/>
        <v>237.5</v>
      </c>
      <c r="N21" s="2">
        <f>M18+M19+M20+M21</f>
        <v>953</v>
      </c>
      <c r="O21" s="21" t="s">
        <v>46</v>
      </c>
      <c r="P21" s="47">
        <v>18</v>
      </c>
      <c r="Q21" s="47">
        <v>291</v>
      </c>
      <c r="R21" s="47">
        <v>6</v>
      </c>
      <c r="S21" s="47">
        <v>0</v>
      </c>
      <c r="T21" s="7">
        <f t="shared" si="2"/>
        <v>312</v>
      </c>
      <c r="U21" s="3">
        <f t="shared" si="5"/>
        <v>1307.5</v>
      </c>
      <c r="AB21" s="8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172</v>
      </c>
      <c r="D22" s="46">
        <v>6</v>
      </c>
      <c r="E22" s="46">
        <v>2</v>
      </c>
      <c r="F22" s="6">
        <f t="shared" si="0"/>
        <v>197</v>
      </c>
      <c r="G22" s="2"/>
      <c r="H22" s="21" t="s">
        <v>26</v>
      </c>
      <c r="I22" s="47">
        <v>24</v>
      </c>
      <c r="J22" s="47">
        <v>188</v>
      </c>
      <c r="K22" s="47">
        <v>7</v>
      </c>
      <c r="L22" s="47">
        <v>3</v>
      </c>
      <c r="M22" s="6">
        <f t="shared" si="1"/>
        <v>221.5</v>
      </c>
      <c r="N22" s="3">
        <f>M19+M20+M21+M22</f>
        <v>947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696.5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988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1400.5</v>
      </c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87</v>
      </c>
      <c r="G24" s="88"/>
      <c r="H24" s="184"/>
      <c r="I24" s="185"/>
      <c r="J24" s="82" t="s">
        <v>71</v>
      </c>
      <c r="K24" s="86"/>
      <c r="L24" s="86"/>
      <c r="M24" s="87" t="s">
        <v>65</v>
      </c>
      <c r="N24" s="88"/>
      <c r="O24" s="184"/>
      <c r="P24" s="185"/>
      <c r="Q24" s="82" t="s">
        <v>71</v>
      </c>
      <c r="R24" s="86"/>
      <c r="S24" s="86"/>
      <c r="T24" s="87" t="s">
        <v>84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1" t="str">
        <f>'G-2'!E4:H4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1" t="str">
        <f>'G-2'!D5:H5</f>
        <v>CALLE 94 X CARRERA 52</v>
      </c>
      <c r="E5" s="211"/>
      <c r="F5" s="211"/>
      <c r="G5" s="211"/>
      <c r="H5" s="211"/>
      <c r="I5" s="208" t="s">
        <v>53</v>
      </c>
      <c r="J5" s="208"/>
      <c r="K5" s="208"/>
      <c r="L5" s="173">
        <f>'G-2'!L5:N5</f>
        <v>9452</v>
      </c>
      <c r="M5" s="173"/>
      <c r="N5" s="173"/>
      <c r="O5" s="50"/>
      <c r="P5" s="208" t="s">
        <v>57</v>
      </c>
      <c r="Q5" s="208"/>
      <c r="R5" s="208"/>
      <c r="S5" s="173" t="s">
        <v>132</v>
      </c>
      <c r="T5" s="173"/>
      <c r="U5" s="173"/>
    </row>
    <row r="6" spans="1:28" ht="12.75" customHeight="1" x14ac:dyDescent="0.2">
      <c r="A6" s="208" t="s">
        <v>55</v>
      </c>
      <c r="B6" s="208"/>
      <c r="C6" s="208"/>
      <c r="D6" s="209" t="s">
        <v>148</v>
      </c>
      <c r="E6" s="209"/>
      <c r="F6" s="209"/>
      <c r="G6" s="209"/>
      <c r="H6" s="209"/>
      <c r="I6" s="208" t="s">
        <v>59</v>
      </c>
      <c r="J6" s="208"/>
      <c r="K6" s="208"/>
      <c r="L6" s="218">
        <v>2</v>
      </c>
      <c r="M6" s="218"/>
      <c r="N6" s="218"/>
      <c r="O6" s="54"/>
      <c r="P6" s="208" t="s">
        <v>58</v>
      </c>
      <c r="Q6" s="208"/>
      <c r="R6" s="208"/>
      <c r="S6" s="212">
        <f>'G-2'!S6:U6</f>
        <v>43102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0</v>
      </c>
      <c r="C10" s="61">
        <v>21</v>
      </c>
      <c r="D10" s="61">
        <v>0</v>
      </c>
      <c r="E10" s="61">
        <v>0</v>
      </c>
      <c r="F10" s="62">
        <f t="shared" ref="F10:F22" si="0">B10*0.5+C10*1+D10*2+E10*2.5</f>
        <v>21</v>
      </c>
      <c r="G10" s="63"/>
      <c r="H10" s="64" t="s">
        <v>4</v>
      </c>
      <c r="I10" s="46">
        <v>10</v>
      </c>
      <c r="J10" s="46">
        <v>39</v>
      </c>
      <c r="K10" s="46">
        <v>0</v>
      </c>
      <c r="L10" s="46">
        <v>2</v>
      </c>
      <c r="M10" s="62">
        <f t="shared" ref="M10:M22" si="1">I10*0.5+J10*1+K10*2+L10*2.5</f>
        <v>49</v>
      </c>
      <c r="N10" s="65">
        <f>F20+F21+F22+M10</f>
        <v>208.5</v>
      </c>
      <c r="O10" s="64" t="s">
        <v>43</v>
      </c>
      <c r="P10" s="46">
        <v>5</v>
      </c>
      <c r="Q10" s="46">
        <v>71</v>
      </c>
      <c r="R10" s="46">
        <v>0</v>
      </c>
      <c r="S10" s="46">
        <v>0</v>
      </c>
      <c r="T10" s="62">
        <f t="shared" ref="T10:T21" si="2">P10*0.5+Q10*1+R10*2+S10*2.5</f>
        <v>73.5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35</v>
      </c>
      <c r="D11" s="61">
        <v>0</v>
      </c>
      <c r="E11" s="61">
        <v>0</v>
      </c>
      <c r="F11" s="62">
        <f t="shared" si="0"/>
        <v>35</v>
      </c>
      <c r="G11" s="63"/>
      <c r="H11" s="64" t="s">
        <v>5</v>
      </c>
      <c r="I11" s="46">
        <v>9</v>
      </c>
      <c r="J11" s="46">
        <v>57</v>
      </c>
      <c r="K11" s="46">
        <v>0</v>
      </c>
      <c r="L11" s="46">
        <v>0</v>
      </c>
      <c r="M11" s="62">
        <f t="shared" si="1"/>
        <v>61.5</v>
      </c>
      <c r="N11" s="65">
        <f>F21+F22+M10+M11</f>
        <v>218.5</v>
      </c>
      <c r="O11" s="64" t="s">
        <v>44</v>
      </c>
      <c r="P11" s="46">
        <v>9</v>
      </c>
      <c r="Q11" s="46">
        <v>65</v>
      </c>
      <c r="R11" s="46">
        <v>0</v>
      </c>
      <c r="S11" s="46">
        <v>0</v>
      </c>
      <c r="T11" s="62">
        <f t="shared" si="2"/>
        <v>69.5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46</v>
      </c>
      <c r="D12" s="61">
        <v>0</v>
      </c>
      <c r="E12" s="61">
        <v>1</v>
      </c>
      <c r="F12" s="62">
        <f t="shared" si="0"/>
        <v>51.5</v>
      </c>
      <c r="G12" s="63"/>
      <c r="H12" s="64" t="s">
        <v>6</v>
      </c>
      <c r="I12" s="46">
        <v>7</v>
      </c>
      <c r="J12" s="46">
        <v>83</v>
      </c>
      <c r="K12" s="46">
        <v>0</v>
      </c>
      <c r="L12" s="46">
        <v>0</v>
      </c>
      <c r="M12" s="62">
        <f t="shared" si="1"/>
        <v>86.5</v>
      </c>
      <c r="N12" s="63">
        <f>F22+M10+M11+M12</f>
        <v>251</v>
      </c>
      <c r="O12" s="64" t="s">
        <v>32</v>
      </c>
      <c r="P12" s="46">
        <v>11</v>
      </c>
      <c r="Q12" s="46">
        <v>77</v>
      </c>
      <c r="R12" s="46">
        <v>0</v>
      </c>
      <c r="S12" s="46">
        <v>0</v>
      </c>
      <c r="T12" s="62">
        <f t="shared" si="2"/>
        <v>82.5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20</v>
      </c>
      <c r="D13" s="61">
        <v>0</v>
      </c>
      <c r="E13" s="61">
        <v>1</v>
      </c>
      <c r="F13" s="62">
        <f t="shared" si="0"/>
        <v>26</v>
      </c>
      <c r="G13" s="63">
        <f t="shared" ref="G13:G19" si="3">F10+F11+F12+F13</f>
        <v>133.5</v>
      </c>
      <c r="H13" s="64" t="s">
        <v>7</v>
      </c>
      <c r="I13" s="46">
        <v>6</v>
      </c>
      <c r="J13" s="46">
        <v>58</v>
      </c>
      <c r="K13" s="46">
        <v>0</v>
      </c>
      <c r="L13" s="46">
        <v>0</v>
      </c>
      <c r="M13" s="62">
        <f t="shared" si="1"/>
        <v>61</v>
      </c>
      <c r="N13" s="63">
        <f t="shared" ref="N13:N18" si="4">M10+M11+M12+M13</f>
        <v>258</v>
      </c>
      <c r="O13" s="64" t="s">
        <v>33</v>
      </c>
      <c r="P13" s="46">
        <v>9</v>
      </c>
      <c r="Q13" s="46">
        <v>77</v>
      </c>
      <c r="R13" s="46">
        <v>0</v>
      </c>
      <c r="S13" s="46">
        <v>0</v>
      </c>
      <c r="T13" s="62">
        <f t="shared" si="2"/>
        <v>81.5</v>
      </c>
      <c r="U13" s="63">
        <f t="shared" ref="U13:U21" si="5">T10+T11+T12+T13</f>
        <v>307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27</v>
      </c>
      <c r="D14" s="61">
        <v>0</v>
      </c>
      <c r="E14" s="61">
        <v>2</v>
      </c>
      <c r="F14" s="62">
        <f t="shared" si="0"/>
        <v>32.5</v>
      </c>
      <c r="G14" s="63">
        <f t="shared" si="3"/>
        <v>145</v>
      </c>
      <c r="H14" s="64" t="s">
        <v>9</v>
      </c>
      <c r="I14" s="46">
        <v>7</v>
      </c>
      <c r="J14" s="46">
        <v>64</v>
      </c>
      <c r="K14" s="46">
        <v>0</v>
      </c>
      <c r="L14" s="46">
        <v>0</v>
      </c>
      <c r="M14" s="62">
        <f t="shared" si="1"/>
        <v>67.5</v>
      </c>
      <c r="N14" s="63">
        <f t="shared" si="4"/>
        <v>276.5</v>
      </c>
      <c r="O14" s="64" t="s">
        <v>29</v>
      </c>
      <c r="P14" s="45">
        <v>7</v>
      </c>
      <c r="Q14" s="45">
        <v>65</v>
      </c>
      <c r="R14" s="45">
        <v>0</v>
      </c>
      <c r="S14" s="45">
        <v>0</v>
      </c>
      <c r="T14" s="62">
        <f t="shared" si="2"/>
        <v>68.5</v>
      </c>
      <c r="U14" s="63">
        <f t="shared" si="5"/>
        <v>302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17</v>
      </c>
      <c r="D15" s="61">
        <v>0</v>
      </c>
      <c r="E15" s="61">
        <v>2</v>
      </c>
      <c r="F15" s="62">
        <f t="shared" si="0"/>
        <v>23.5</v>
      </c>
      <c r="G15" s="63">
        <f t="shared" si="3"/>
        <v>133.5</v>
      </c>
      <c r="H15" s="64" t="s">
        <v>12</v>
      </c>
      <c r="I15" s="46">
        <v>5</v>
      </c>
      <c r="J15" s="46">
        <v>62</v>
      </c>
      <c r="K15" s="46">
        <v>0</v>
      </c>
      <c r="L15" s="46">
        <v>0</v>
      </c>
      <c r="M15" s="62">
        <f t="shared" si="1"/>
        <v>64.5</v>
      </c>
      <c r="N15" s="63">
        <f t="shared" si="4"/>
        <v>279.5</v>
      </c>
      <c r="O15" s="60" t="s">
        <v>30</v>
      </c>
      <c r="P15" s="46">
        <v>12</v>
      </c>
      <c r="Q15" s="46">
        <v>72</v>
      </c>
      <c r="R15" s="46">
        <v>0</v>
      </c>
      <c r="S15" s="46">
        <v>0</v>
      </c>
      <c r="T15" s="62">
        <f t="shared" si="2"/>
        <v>78</v>
      </c>
      <c r="U15" s="63">
        <f t="shared" si="5"/>
        <v>310.5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9</v>
      </c>
      <c r="C16" s="61">
        <v>31</v>
      </c>
      <c r="D16" s="61">
        <v>0</v>
      </c>
      <c r="E16" s="61">
        <v>2</v>
      </c>
      <c r="F16" s="62">
        <f t="shared" si="0"/>
        <v>40.5</v>
      </c>
      <c r="G16" s="63">
        <f t="shared" si="3"/>
        <v>122.5</v>
      </c>
      <c r="H16" s="64" t="s">
        <v>15</v>
      </c>
      <c r="I16" s="46">
        <v>6</v>
      </c>
      <c r="J16" s="46">
        <v>53</v>
      </c>
      <c r="K16" s="46">
        <v>0</v>
      </c>
      <c r="L16" s="46">
        <v>0</v>
      </c>
      <c r="M16" s="62">
        <f t="shared" si="1"/>
        <v>56</v>
      </c>
      <c r="N16" s="63">
        <f t="shared" si="4"/>
        <v>249</v>
      </c>
      <c r="O16" s="64" t="s">
        <v>8</v>
      </c>
      <c r="P16" s="46">
        <v>11</v>
      </c>
      <c r="Q16" s="46">
        <v>75</v>
      </c>
      <c r="R16" s="46">
        <v>0</v>
      </c>
      <c r="S16" s="46">
        <v>0</v>
      </c>
      <c r="T16" s="62">
        <f t="shared" si="2"/>
        <v>80.5</v>
      </c>
      <c r="U16" s="63">
        <f t="shared" si="5"/>
        <v>308.5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28</v>
      </c>
      <c r="D17" s="61">
        <v>0</v>
      </c>
      <c r="E17" s="61">
        <v>1</v>
      </c>
      <c r="F17" s="62">
        <f t="shared" si="0"/>
        <v>34.5</v>
      </c>
      <c r="G17" s="63">
        <f t="shared" si="3"/>
        <v>131</v>
      </c>
      <c r="H17" s="64" t="s">
        <v>18</v>
      </c>
      <c r="I17" s="46">
        <v>6</v>
      </c>
      <c r="J17" s="46">
        <v>46</v>
      </c>
      <c r="K17" s="46">
        <v>0</v>
      </c>
      <c r="L17" s="46">
        <v>0</v>
      </c>
      <c r="M17" s="62">
        <f t="shared" si="1"/>
        <v>49</v>
      </c>
      <c r="N17" s="63">
        <f t="shared" si="4"/>
        <v>237</v>
      </c>
      <c r="O17" s="64" t="s">
        <v>10</v>
      </c>
      <c r="P17" s="46">
        <v>6</v>
      </c>
      <c r="Q17" s="46">
        <v>85</v>
      </c>
      <c r="R17" s="46">
        <v>0</v>
      </c>
      <c r="S17" s="46">
        <v>0</v>
      </c>
      <c r="T17" s="62">
        <f t="shared" si="2"/>
        <v>88</v>
      </c>
      <c r="U17" s="63">
        <f t="shared" si="5"/>
        <v>315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34</v>
      </c>
      <c r="D18" s="61">
        <v>0</v>
      </c>
      <c r="E18" s="61">
        <v>1</v>
      </c>
      <c r="F18" s="62">
        <f t="shared" si="0"/>
        <v>38</v>
      </c>
      <c r="G18" s="63">
        <f t="shared" si="3"/>
        <v>136.5</v>
      </c>
      <c r="H18" s="64" t="s">
        <v>20</v>
      </c>
      <c r="I18" s="46">
        <v>5</v>
      </c>
      <c r="J18" s="46">
        <v>55</v>
      </c>
      <c r="K18" s="46">
        <v>0</v>
      </c>
      <c r="L18" s="46">
        <v>1</v>
      </c>
      <c r="M18" s="62">
        <f t="shared" si="1"/>
        <v>60</v>
      </c>
      <c r="N18" s="63">
        <f t="shared" si="4"/>
        <v>229.5</v>
      </c>
      <c r="O18" s="64" t="s">
        <v>13</v>
      </c>
      <c r="P18" s="46">
        <v>8</v>
      </c>
      <c r="Q18" s="46">
        <v>79</v>
      </c>
      <c r="R18" s="46">
        <v>0</v>
      </c>
      <c r="S18" s="46">
        <v>0</v>
      </c>
      <c r="T18" s="62">
        <f t="shared" si="2"/>
        <v>83</v>
      </c>
      <c r="U18" s="63">
        <f t="shared" si="5"/>
        <v>329.5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45</v>
      </c>
      <c r="D19" s="69">
        <v>0</v>
      </c>
      <c r="E19" s="69">
        <v>1</v>
      </c>
      <c r="F19" s="70">
        <f t="shared" si="0"/>
        <v>51</v>
      </c>
      <c r="G19" s="71">
        <f t="shared" si="3"/>
        <v>164</v>
      </c>
      <c r="H19" s="72" t="s">
        <v>22</v>
      </c>
      <c r="I19" s="45">
        <v>8</v>
      </c>
      <c r="J19" s="45">
        <v>70</v>
      </c>
      <c r="K19" s="45">
        <v>0</v>
      </c>
      <c r="L19" s="45">
        <v>0</v>
      </c>
      <c r="M19" s="62">
        <f t="shared" si="1"/>
        <v>74</v>
      </c>
      <c r="N19" s="63">
        <f>M16+M17+M18+M19</f>
        <v>239</v>
      </c>
      <c r="O19" s="64" t="s">
        <v>16</v>
      </c>
      <c r="P19" s="46">
        <v>8</v>
      </c>
      <c r="Q19" s="46">
        <v>88</v>
      </c>
      <c r="R19" s="46">
        <v>0</v>
      </c>
      <c r="S19" s="46">
        <v>0</v>
      </c>
      <c r="T19" s="62">
        <f t="shared" si="2"/>
        <v>92</v>
      </c>
      <c r="U19" s="63">
        <f>T16+T17+T18+T19</f>
        <v>343.5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158">
        <v>3</v>
      </c>
      <c r="C20" s="158">
        <v>45</v>
      </c>
      <c r="D20" s="158">
        <v>0</v>
      </c>
      <c r="E20" s="158">
        <v>2</v>
      </c>
      <c r="F20" s="73">
        <f t="shared" si="0"/>
        <v>51.5</v>
      </c>
      <c r="G20" s="74"/>
      <c r="H20" s="64" t="s">
        <v>24</v>
      </c>
      <c r="I20" s="46">
        <v>7</v>
      </c>
      <c r="J20" s="46">
        <v>44</v>
      </c>
      <c r="K20" s="46">
        <v>0</v>
      </c>
      <c r="L20" s="46">
        <v>0</v>
      </c>
      <c r="M20" s="73">
        <f t="shared" si="1"/>
        <v>47.5</v>
      </c>
      <c r="N20" s="63">
        <f>M17+M18+M19+M20</f>
        <v>230.5</v>
      </c>
      <c r="O20" s="64" t="s">
        <v>45</v>
      </c>
      <c r="P20" s="45">
        <v>5</v>
      </c>
      <c r="Q20" s="45">
        <v>92</v>
      </c>
      <c r="R20" s="45">
        <v>0</v>
      </c>
      <c r="S20" s="45">
        <v>0</v>
      </c>
      <c r="T20" s="73">
        <f t="shared" si="2"/>
        <v>94.5</v>
      </c>
      <c r="U20" s="63">
        <f t="shared" si="5"/>
        <v>357.5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50</v>
      </c>
      <c r="D21" s="61">
        <v>0</v>
      </c>
      <c r="E21" s="61">
        <v>1</v>
      </c>
      <c r="F21" s="62">
        <f t="shared" si="0"/>
        <v>54</v>
      </c>
      <c r="G21" s="75"/>
      <c r="H21" s="72" t="s">
        <v>25</v>
      </c>
      <c r="I21" s="46">
        <v>6</v>
      </c>
      <c r="J21" s="46">
        <v>61</v>
      </c>
      <c r="K21" s="46">
        <v>0</v>
      </c>
      <c r="L21" s="46">
        <v>0</v>
      </c>
      <c r="M21" s="62">
        <f t="shared" si="1"/>
        <v>64</v>
      </c>
      <c r="N21" s="63">
        <f>M18+M19+M20+M21</f>
        <v>245.5</v>
      </c>
      <c r="O21" s="68" t="s">
        <v>46</v>
      </c>
      <c r="P21" s="47">
        <v>6</v>
      </c>
      <c r="Q21" s="47">
        <v>81</v>
      </c>
      <c r="R21" s="47">
        <v>0</v>
      </c>
      <c r="S21" s="47">
        <v>0</v>
      </c>
      <c r="T21" s="70">
        <f t="shared" si="2"/>
        <v>84</v>
      </c>
      <c r="U21" s="71">
        <f t="shared" si="5"/>
        <v>353.5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12</v>
      </c>
      <c r="C22" s="61">
        <v>48</v>
      </c>
      <c r="D22" s="61">
        <v>0</v>
      </c>
      <c r="E22" s="61">
        <v>0</v>
      </c>
      <c r="F22" s="62">
        <f t="shared" si="0"/>
        <v>54</v>
      </c>
      <c r="G22" s="63"/>
      <c r="H22" s="68" t="s">
        <v>26</v>
      </c>
      <c r="I22" s="47">
        <v>9</v>
      </c>
      <c r="J22" s="47">
        <v>43</v>
      </c>
      <c r="K22" s="47">
        <v>0</v>
      </c>
      <c r="L22" s="47">
        <v>2</v>
      </c>
      <c r="M22" s="62">
        <f t="shared" si="1"/>
        <v>52.5</v>
      </c>
      <c r="N22" s="71">
        <f>M19+M20+M21+M22</f>
        <v>238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164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279.5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357.5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71</v>
      </c>
      <c r="D24" s="86"/>
      <c r="E24" s="86"/>
      <c r="F24" s="87" t="s">
        <v>87</v>
      </c>
      <c r="G24" s="88"/>
      <c r="H24" s="200"/>
      <c r="I24" s="201"/>
      <c r="J24" s="83" t="s">
        <v>71</v>
      </c>
      <c r="K24" s="86"/>
      <c r="L24" s="86"/>
      <c r="M24" s="87" t="s">
        <v>78</v>
      </c>
      <c r="N24" s="88"/>
      <c r="O24" s="200"/>
      <c r="P24" s="201"/>
      <c r="Q24" s="83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'G-2'!E4:H4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2" t="str">
        <f>'G-2'!D5:H5</f>
        <v>CALLE 94 X CARRERA 52</v>
      </c>
      <c r="E6" s="172"/>
      <c r="F6" s="172"/>
      <c r="G6" s="172"/>
      <c r="H6" s="172"/>
      <c r="I6" s="167" t="s">
        <v>53</v>
      </c>
      <c r="J6" s="167"/>
      <c r="K6" s="167"/>
      <c r="L6" s="173">
        <f>'G-2'!L5:N5</f>
        <v>9452</v>
      </c>
      <c r="M6" s="173"/>
      <c r="N6" s="173"/>
      <c r="O6" s="12"/>
      <c r="P6" s="167" t="s">
        <v>58</v>
      </c>
      <c r="Q6" s="167"/>
      <c r="R6" s="167"/>
      <c r="S6" s="220">
        <f>'G-2'!S6:U6</f>
        <v>43102</v>
      </c>
      <c r="T6" s="220"/>
      <c r="U6" s="220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f>'G-2'!B10+'G-3'!B10</f>
        <v>10</v>
      </c>
      <c r="C10" s="46">
        <f>'G-2'!C10+'G-3'!C10</f>
        <v>152</v>
      </c>
      <c r="D10" s="46">
        <f>'G-2'!D10+'G-3'!D10</f>
        <v>7</v>
      </c>
      <c r="E10" s="46">
        <f>'G-2'!E10+'G-3'!E10</f>
        <v>0</v>
      </c>
      <c r="F10" s="6">
        <f t="shared" ref="F10:F22" si="0">B10*0.5+C10*1+D10*2+E10*2.5</f>
        <v>171</v>
      </c>
      <c r="G10" s="2"/>
      <c r="H10" s="19" t="s">
        <v>4</v>
      </c>
      <c r="I10" s="46">
        <f>'G-2'!I10+'G-3'!I10</f>
        <v>35</v>
      </c>
      <c r="J10" s="46">
        <f>'G-2'!J10+'G-3'!J10</f>
        <v>203</v>
      </c>
      <c r="K10" s="46">
        <f>'G-2'!K10+'G-3'!K10</f>
        <v>8</v>
      </c>
      <c r="L10" s="46">
        <f>'G-2'!L10+'G-3'!L10</f>
        <v>3</v>
      </c>
      <c r="M10" s="6">
        <f t="shared" ref="M10:M22" si="1">I10*0.5+J10*1+K10*2+L10*2.5</f>
        <v>244</v>
      </c>
      <c r="N10" s="9">
        <f>F20+F21+F22+M10</f>
        <v>968.5</v>
      </c>
      <c r="O10" s="19" t="s">
        <v>43</v>
      </c>
      <c r="P10" s="46">
        <f>'G-2'!P10+'G-3'!P10</f>
        <v>25</v>
      </c>
      <c r="Q10" s="46">
        <f>'G-2'!Q10+'G-3'!Q10</f>
        <v>322</v>
      </c>
      <c r="R10" s="46">
        <f>'G-2'!R10+'G-3'!R10</f>
        <v>6</v>
      </c>
      <c r="S10" s="46">
        <f>'G-2'!S10+'G-3'!S10</f>
        <v>2</v>
      </c>
      <c r="T10" s="6">
        <f t="shared" ref="T10:T21" si="2">P10*0.5+Q10*1+R10*2+S10*2.5</f>
        <v>351.5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14</v>
      </c>
      <c r="C11" s="46">
        <f>'G-2'!C11+'G-3'!C11</f>
        <v>198</v>
      </c>
      <c r="D11" s="46">
        <f>'G-2'!D11+'G-3'!D11</f>
        <v>6</v>
      </c>
      <c r="E11" s="46">
        <f>'G-2'!E11+'G-3'!E11</f>
        <v>1</v>
      </c>
      <c r="F11" s="6">
        <f t="shared" si="0"/>
        <v>219.5</v>
      </c>
      <c r="G11" s="2"/>
      <c r="H11" s="19" t="s">
        <v>5</v>
      </c>
      <c r="I11" s="46">
        <f>'G-2'!I11+'G-3'!I11</f>
        <v>36</v>
      </c>
      <c r="J11" s="46">
        <f>'G-2'!J11+'G-3'!J11</f>
        <v>263</v>
      </c>
      <c r="K11" s="46">
        <f>'G-2'!K11+'G-3'!K11</f>
        <v>6</v>
      </c>
      <c r="L11" s="46">
        <f>'G-2'!L11+'G-3'!L11</f>
        <v>1</v>
      </c>
      <c r="M11" s="6">
        <f t="shared" si="1"/>
        <v>295.5</v>
      </c>
      <c r="N11" s="9">
        <f>F21+F22+M10+M11</f>
        <v>1035.5</v>
      </c>
      <c r="O11" s="19" t="s">
        <v>44</v>
      </c>
      <c r="P11" s="46">
        <f>'G-2'!P11+'G-3'!P11</f>
        <v>32</v>
      </c>
      <c r="Q11" s="46">
        <f>'G-2'!Q11+'G-3'!Q11</f>
        <v>358</v>
      </c>
      <c r="R11" s="46">
        <f>'G-2'!R11+'G-3'!R11</f>
        <v>5</v>
      </c>
      <c r="S11" s="46">
        <f>'G-2'!S11+'G-3'!S11</f>
        <v>4</v>
      </c>
      <c r="T11" s="6">
        <f t="shared" si="2"/>
        <v>394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19</v>
      </c>
      <c r="C12" s="46">
        <f>'G-2'!C12+'G-3'!C12</f>
        <v>184</v>
      </c>
      <c r="D12" s="46">
        <f>'G-2'!D12+'G-3'!D12</f>
        <v>9</v>
      </c>
      <c r="E12" s="46">
        <f>'G-2'!E12+'G-3'!E12</f>
        <v>3</v>
      </c>
      <c r="F12" s="6">
        <f t="shared" si="0"/>
        <v>219</v>
      </c>
      <c r="G12" s="2"/>
      <c r="H12" s="19" t="s">
        <v>6</v>
      </c>
      <c r="I12" s="46">
        <f>'G-2'!I12+'G-3'!I12</f>
        <v>32</v>
      </c>
      <c r="J12" s="46">
        <f>'G-2'!J12+'G-3'!J12</f>
        <v>329</v>
      </c>
      <c r="K12" s="46">
        <f>'G-2'!K12+'G-3'!K12</f>
        <v>8</v>
      </c>
      <c r="L12" s="46">
        <f>'G-2'!L12+'G-3'!L12</f>
        <v>1</v>
      </c>
      <c r="M12" s="6">
        <f t="shared" si="1"/>
        <v>363.5</v>
      </c>
      <c r="N12" s="2">
        <f>F22+M10+M11+M12</f>
        <v>1154</v>
      </c>
      <c r="O12" s="19" t="s">
        <v>32</v>
      </c>
      <c r="P12" s="46">
        <f>'G-2'!P12+'G-3'!P12</f>
        <v>40</v>
      </c>
      <c r="Q12" s="46">
        <f>'G-2'!Q12+'G-3'!Q12</f>
        <v>353</v>
      </c>
      <c r="R12" s="46">
        <f>'G-2'!R12+'G-3'!R12</f>
        <v>4</v>
      </c>
      <c r="S12" s="46">
        <f>'G-2'!S12+'G-3'!S12</f>
        <v>1</v>
      </c>
      <c r="T12" s="6">
        <f t="shared" si="2"/>
        <v>383.5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21</v>
      </c>
      <c r="C13" s="46">
        <f>'G-2'!C13+'G-3'!C13</f>
        <v>159</v>
      </c>
      <c r="D13" s="46">
        <f>'G-2'!D13+'G-3'!D13</f>
        <v>5</v>
      </c>
      <c r="E13" s="46">
        <f>'G-2'!E13+'G-3'!E13</f>
        <v>2</v>
      </c>
      <c r="F13" s="6">
        <f t="shared" si="0"/>
        <v>184.5</v>
      </c>
      <c r="G13" s="2">
        <f t="shared" ref="G13:G19" si="3">F10+F11+F12+F13</f>
        <v>794</v>
      </c>
      <c r="H13" s="19" t="s">
        <v>7</v>
      </c>
      <c r="I13" s="46">
        <f>'G-2'!I13+'G-3'!I13</f>
        <v>25</v>
      </c>
      <c r="J13" s="46">
        <f>'G-2'!J13+'G-3'!J13</f>
        <v>286</v>
      </c>
      <c r="K13" s="46">
        <f>'G-2'!K13+'G-3'!K13</f>
        <v>5</v>
      </c>
      <c r="L13" s="46">
        <f>'G-2'!L13+'G-3'!L13</f>
        <v>1</v>
      </c>
      <c r="M13" s="6">
        <f t="shared" si="1"/>
        <v>311</v>
      </c>
      <c r="N13" s="2">
        <f t="shared" ref="N13:N18" si="4">M10+M11+M12+M13</f>
        <v>1214</v>
      </c>
      <c r="O13" s="19" t="s">
        <v>33</v>
      </c>
      <c r="P13" s="46">
        <f>'G-2'!P13+'G-3'!P13</f>
        <v>36</v>
      </c>
      <c r="Q13" s="46">
        <f>'G-2'!Q13+'G-3'!Q13</f>
        <v>372</v>
      </c>
      <c r="R13" s="46">
        <f>'G-2'!R13+'G-3'!R13</f>
        <v>7</v>
      </c>
      <c r="S13" s="46">
        <f>'G-2'!S13+'G-3'!S13</f>
        <v>1</v>
      </c>
      <c r="T13" s="6">
        <f t="shared" si="2"/>
        <v>406.5</v>
      </c>
      <c r="U13" s="2">
        <f t="shared" ref="U13:U21" si="5">T10+T11+T12+T13</f>
        <v>1535.5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24</v>
      </c>
      <c r="C14" s="46">
        <f>'G-2'!C14+'G-3'!C14</f>
        <v>163</v>
      </c>
      <c r="D14" s="46">
        <f>'G-2'!D14+'G-3'!D14</f>
        <v>12</v>
      </c>
      <c r="E14" s="46">
        <f>'G-2'!E14+'G-3'!E14</f>
        <v>5</v>
      </c>
      <c r="F14" s="6">
        <f t="shared" si="0"/>
        <v>211.5</v>
      </c>
      <c r="G14" s="2">
        <f t="shared" si="3"/>
        <v>834.5</v>
      </c>
      <c r="H14" s="19" t="s">
        <v>9</v>
      </c>
      <c r="I14" s="46">
        <f>'G-2'!I14+'G-3'!I14</f>
        <v>23</v>
      </c>
      <c r="J14" s="46">
        <f>'G-2'!J14+'G-3'!J14</f>
        <v>273</v>
      </c>
      <c r="K14" s="46">
        <f>'G-2'!K14+'G-3'!K14</f>
        <v>5</v>
      </c>
      <c r="L14" s="46">
        <f>'G-2'!L14+'G-3'!L14</f>
        <v>0</v>
      </c>
      <c r="M14" s="6">
        <f t="shared" si="1"/>
        <v>294.5</v>
      </c>
      <c r="N14" s="2">
        <f t="shared" si="4"/>
        <v>1264.5</v>
      </c>
      <c r="O14" s="19" t="s">
        <v>29</v>
      </c>
      <c r="P14" s="46">
        <f>'G-2'!P14+'G-3'!P14</f>
        <v>31</v>
      </c>
      <c r="Q14" s="46">
        <f>'G-2'!Q14+'G-3'!Q14</f>
        <v>375</v>
      </c>
      <c r="R14" s="46">
        <f>'G-2'!R14+'G-3'!R14</f>
        <v>10</v>
      </c>
      <c r="S14" s="46">
        <f>'G-2'!S14+'G-3'!S14</f>
        <v>2</v>
      </c>
      <c r="T14" s="6">
        <f t="shared" si="2"/>
        <v>415.5</v>
      </c>
      <c r="U14" s="2">
        <f t="shared" si="5"/>
        <v>1599.5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21</v>
      </c>
      <c r="C15" s="46">
        <f>'G-2'!C15+'G-3'!C15</f>
        <v>126</v>
      </c>
      <c r="D15" s="46">
        <f>'G-2'!D15+'G-3'!D15</f>
        <v>6</v>
      </c>
      <c r="E15" s="46">
        <f>'G-2'!E15+'G-3'!E15</f>
        <v>5</v>
      </c>
      <c r="F15" s="6">
        <f t="shared" si="0"/>
        <v>161</v>
      </c>
      <c r="G15" s="2">
        <f t="shared" si="3"/>
        <v>776</v>
      </c>
      <c r="H15" s="19" t="s">
        <v>12</v>
      </c>
      <c r="I15" s="46">
        <f>'G-2'!I15+'G-3'!I15</f>
        <v>20</v>
      </c>
      <c r="J15" s="46">
        <f>'G-2'!J15+'G-3'!J15</f>
        <v>272</v>
      </c>
      <c r="K15" s="46">
        <f>'G-2'!K15+'G-3'!K15</f>
        <v>4</v>
      </c>
      <c r="L15" s="46">
        <f>'G-2'!L15+'G-3'!L15</f>
        <v>1</v>
      </c>
      <c r="M15" s="6">
        <f t="shared" si="1"/>
        <v>292.5</v>
      </c>
      <c r="N15" s="2">
        <f t="shared" si="4"/>
        <v>1261.5</v>
      </c>
      <c r="O15" s="18" t="s">
        <v>30</v>
      </c>
      <c r="P15" s="46">
        <f>'G-2'!P15+'G-3'!P15</f>
        <v>44</v>
      </c>
      <c r="Q15" s="46">
        <f>'G-2'!Q15+'G-3'!Q15</f>
        <v>403</v>
      </c>
      <c r="R15" s="46">
        <f>'G-2'!R15+'G-3'!R15</f>
        <v>7</v>
      </c>
      <c r="S15" s="46">
        <f>'G-2'!S15+'G-3'!S15</f>
        <v>5</v>
      </c>
      <c r="T15" s="6">
        <f t="shared" si="2"/>
        <v>451.5</v>
      </c>
      <c r="U15" s="2">
        <f t="shared" si="5"/>
        <v>1657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33</v>
      </c>
      <c r="C16" s="46">
        <f>'G-2'!C16+'G-3'!C16</f>
        <v>162</v>
      </c>
      <c r="D16" s="46">
        <f>'G-2'!D16+'G-3'!D16</f>
        <v>6</v>
      </c>
      <c r="E16" s="46">
        <f>'G-2'!E16+'G-3'!E16</f>
        <v>6</v>
      </c>
      <c r="F16" s="6">
        <f t="shared" si="0"/>
        <v>205.5</v>
      </c>
      <c r="G16" s="2">
        <f t="shared" si="3"/>
        <v>762.5</v>
      </c>
      <c r="H16" s="19" t="s">
        <v>15</v>
      </c>
      <c r="I16" s="46">
        <f>'G-2'!I16+'G-3'!I16</f>
        <v>30</v>
      </c>
      <c r="J16" s="46">
        <f>'G-2'!J16+'G-3'!J16</f>
        <v>248</v>
      </c>
      <c r="K16" s="46">
        <f>'G-2'!K16+'G-3'!K16</f>
        <v>6</v>
      </c>
      <c r="L16" s="46">
        <f>'G-2'!L16+'G-3'!L16</f>
        <v>1</v>
      </c>
      <c r="M16" s="6">
        <f t="shared" si="1"/>
        <v>277.5</v>
      </c>
      <c r="N16" s="2">
        <f t="shared" si="4"/>
        <v>1175.5</v>
      </c>
      <c r="O16" s="19" t="s">
        <v>8</v>
      </c>
      <c r="P16" s="46">
        <f>'G-2'!P16+'G-3'!P16</f>
        <v>36</v>
      </c>
      <c r="Q16" s="46">
        <f>'G-2'!Q16+'G-3'!Q16</f>
        <v>404</v>
      </c>
      <c r="R16" s="46">
        <f>'G-2'!R16+'G-3'!R16</f>
        <v>4</v>
      </c>
      <c r="S16" s="46">
        <f>'G-2'!S16+'G-3'!S16</f>
        <v>1</v>
      </c>
      <c r="T16" s="6">
        <f t="shared" si="2"/>
        <v>432.5</v>
      </c>
      <c r="U16" s="2">
        <f t="shared" si="5"/>
        <v>1706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25</v>
      </c>
      <c r="C17" s="46">
        <f>'G-2'!C17+'G-3'!C17</f>
        <v>155</v>
      </c>
      <c r="D17" s="46">
        <f>'G-2'!D17+'G-3'!D17</f>
        <v>8</v>
      </c>
      <c r="E17" s="46">
        <f>'G-2'!E17+'G-3'!E17</f>
        <v>2</v>
      </c>
      <c r="F17" s="6">
        <f t="shared" si="0"/>
        <v>188.5</v>
      </c>
      <c r="G17" s="2">
        <f t="shared" si="3"/>
        <v>766.5</v>
      </c>
      <c r="H17" s="19" t="s">
        <v>18</v>
      </c>
      <c r="I17" s="46">
        <f>'G-2'!I17+'G-3'!I17</f>
        <v>36</v>
      </c>
      <c r="J17" s="46">
        <f>'G-2'!J17+'G-3'!J17</f>
        <v>231</v>
      </c>
      <c r="K17" s="46">
        <f>'G-2'!K17+'G-3'!K17</f>
        <v>6</v>
      </c>
      <c r="L17" s="46">
        <f>'G-2'!L17+'G-3'!L17</f>
        <v>1</v>
      </c>
      <c r="M17" s="6">
        <f t="shared" si="1"/>
        <v>263.5</v>
      </c>
      <c r="N17" s="2">
        <f t="shared" si="4"/>
        <v>1128</v>
      </c>
      <c r="O17" s="19" t="s">
        <v>10</v>
      </c>
      <c r="P17" s="46">
        <f>'G-2'!P17+'G-3'!P17</f>
        <v>22</v>
      </c>
      <c r="Q17" s="46">
        <f>'G-2'!Q17+'G-3'!Q17</f>
        <v>393</v>
      </c>
      <c r="R17" s="46">
        <f>'G-2'!R17+'G-3'!R17</f>
        <v>6</v>
      </c>
      <c r="S17" s="46">
        <f>'G-2'!S17+'G-3'!S17</f>
        <v>0</v>
      </c>
      <c r="T17" s="6">
        <f t="shared" si="2"/>
        <v>416</v>
      </c>
      <c r="U17" s="2">
        <f t="shared" si="5"/>
        <v>1715.5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19</v>
      </c>
      <c r="C18" s="46">
        <f>'G-2'!C18+'G-3'!C18</f>
        <v>185</v>
      </c>
      <c r="D18" s="46">
        <f>'G-2'!D18+'G-3'!D18</f>
        <v>7</v>
      </c>
      <c r="E18" s="46">
        <f>'G-2'!E18+'G-3'!E18</f>
        <v>4</v>
      </c>
      <c r="F18" s="6">
        <f t="shared" si="0"/>
        <v>218.5</v>
      </c>
      <c r="G18" s="2">
        <f t="shared" si="3"/>
        <v>773.5</v>
      </c>
      <c r="H18" s="19" t="s">
        <v>20</v>
      </c>
      <c r="I18" s="46">
        <f>'G-2'!I18+'G-3'!I18</f>
        <v>34</v>
      </c>
      <c r="J18" s="46">
        <f>'G-2'!J18+'G-3'!J18</f>
        <v>254</v>
      </c>
      <c r="K18" s="46">
        <f>'G-2'!K18+'G-3'!K18</f>
        <v>7</v>
      </c>
      <c r="L18" s="46">
        <f>'G-2'!L18+'G-3'!L18</f>
        <v>1</v>
      </c>
      <c r="M18" s="6">
        <f t="shared" si="1"/>
        <v>287.5</v>
      </c>
      <c r="N18" s="2">
        <f t="shared" si="4"/>
        <v>1121</v>
      </c>
      <c r="O18" s="19" t="s">
        <v>13</v>
      </c>
      <c r="P18" s="46">
        <f>'G-2'!P18+'G-3'!P18</f>
        <v>31</v>
      </c>
      <c r="Q18" s="46">
        <f>'G-2'!Q18+'G-3'!Q18</f>
        <v>369</v>
      </c>
      <c r="R18" s="46">
        <f>'G-2'!R18+'G-3'!R18</f>
        <v>5</v>
      </c>
      <c r="S18" s="46">
        <f>'G-2'!S18+'G-3'!S18</f>
        <v>0</v>
      </c>
      <c r="T18" s="6">
        <f t="shared" si="2"/>
        <v>394.5</v>
      </c>
      <c r="U18" s="2">
        <f t="shared" si="5"/>
        <v>1694.5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28</v>
      </c>
      <c r="C19" s="47">
        <f>'G-2'!C19+'G-3'!C19</f>
        <v>204</v>
      </c>
      <c r="D19" s="47">
        <f>'G-2'!D19+'G-3'!D19</f>
        <v>5</v>
      </c>
      <c r="E19" s="47">
        <f>'G-2'!E19+'G-3'!E19</f>
        <v>8</v>
      </c>
      <c r="F19" s="7">
        <f t="shared" si="0"/>
        <v>248</v>
      </c>
      <c r="G19" s="3">
        <f t="shared" si="3"/>
        <v>860.5</v>
      </c>
      <c r="H19" s="20" t="s">
        <v>22</v>
      </c>
      <c r="I19" s="46">
        <f>'G-2'!I19+'G-3'!I19</f>
        <v>30</v>
      </c>
      <c r="J19" s="46">
        <f>'G-2'!J19+'G-3'!J19</f>
        <v>292</v>
      </c>
      <c r="K19" s="46">
        <f>'G-2'!K19+'G-3'!K19</f>
        <v>5</v>
      </c>
      <c r="L19" s="46">
        <f>'G-2'!L19+'G-3'!L19</f>
        <v>1</v>
      </c>
      <c r="M19" s="6">
        <f t="shared" si="1"/>
        <v>319.5</v>
      </c>
      <c r="N19" s="2">
        <f>M16+M17+M18+M19</f>
        <v>1148</v>
      </c>
      <c r="O19" s="19" t="s">
        <v>16</v>
      </c>
      <c r="P19" s="46">
        <f>'G-2'!P19+'G-3'!P19</f>
        <v>29</v>
      </c>
      <c r="Q19" s="46">
        <f>'G-2'!Q19+'G-3'!Q19</f>
        <v>408</v>
      </c>
      <c r="R19" s="46">
        <f>'G-2'!R19+'G-3'!R19</f>
        <v>7</v>
      </c>
      <c r="S19" s="46">
        <f>'G-2'!S19+'G-3'!S19</f>
        <v>0</v>
      </c>
      <c r="T19" s="6">
        <f t="shared" si="2"/>
        <v>436.5</v>
      </c>
      <c r="U19" s="2">
        <f t="shared" si="5"/>
        <v>1679.5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15</v>
      </c>
      <c r="C20" s="45">
        <f>'G-2'!C20+'G-3'!C20</f>
        <v>190</v>
      </c>
      <c r="D20" s="45">
        <f>'G-2'!D20+'G-3'!D20</f>
        <v>8</v>
      </c>
      <c r="E20" s="45">
        <f>'G-2'!E20+'G-3'!E20</f>
        <v>6</v>
      </c>
      <c r="F20" s="8">
        <f t="shared" si="0"/>
        <v>228.5</v>
      </c>
      <c r="G20" s="35"/>
      <c r="H20" s="19" t="s">
        <v>24</v>
      </c>
      <c r="I20" s="46">
        <f>'G-2'!I20+'G-3'!I20</f>
        <v>22</v>
      </c>
      <c r="J20" s="46">
        <f>'G-2'!J20+'G-3'!J20</f>
        <v>262</v>
      </c>
      <c r="K20" s="46">
        <f>'G-2'!K20+'G-3'!K20</f>
        <v>6</v>
      </c>
      <c r="L20" s="46">
        <f>'G-2'!L20+'G-3'!L20</f>
        <v>2</v>
      </c>
      <c r="M20" s="8">
        <f t="shared" si="1"/>
        <v>290</v>
      </c>
      <c r="N20" s="2">
        <f>M17+M18+M19+M20</f>
        <v>1160.5</v>
      </c>
      <c r="O20" s="19" t="s">
        <v>45</v>
      </c>
      <c r="P20" s="46">
        <f>'G-2'!P20+'G-3'!P20</f>
        <v>25</v>
      </c>
      <c r="Q20" s="46">
        <f>'G-2'!Q20+'G-3'!Q20</f>
        <v>407</v>
      </c>
      <c r="R20" s="46">
        <f>'G-2'!R20+'G-3'!R20</f>
        <v>6</v>
      </c>
      <c r="S20" s="46">
        <f>'G-2'!S20+'G-3'!S20</f>
        <v>1</v>
      </c>
      <c r="T20" s="8">
        <f t="shared" si="2"/>
        <v>434</v>
      </c>
      <c r="U20" s="2">
        <f t="shared" si="5"/>
        <v>1681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17</v>
      </c>
      <c r="C21" s="45">
        <f>'G-2'!C21+'G-3'!C21</f>
        <v>201</v>
      </c>
      <c r="D21" s="45">
        <f>'G-2'!D21+'G-3'!D21</f>
        <v>9</v>
      </c>
      <c r="E21" s="45">
        <f>'G-2'!E21+'G-3'!E21</f>
        <v>7</v>
      </c>
      <c r="F21" s="6">
        <f t="shared" si="0"/>
        <v>245</v>
      </c>
      <c r="G21" s="36"/>
      <c r="H21" s="20" t="s">
        <v>25</v>
      </c>
      <c r="I21" s="46">
        <f>'G-2'!I21+'G-3'!I21</f>
        <v>31</v>
      </c>
      <c r="J21" s="46">
        <f>'G-2'!J21+'G-3'!J21</f>
        <v>271</v>
      </c>
      <c r="K21" s="46">
        <f>'G-2'!K21+'G-3'!K21</f>
        <v>5</v>
      </c>
      <c r="L21" s="46">
        <f>'G-2'!L21+'G-3'!L21</f>
        <v>2</v>
      </c>
      <c r="M21" s="6">
        <f t="shared" si="1"/>
        <v>301.5</v>
      </c>
      <c r="N21" s="2">
        <f>M18+M19+M20+M21</f>
        <v>1198.5</v>
      </c>
      <c r="O21" s="21" t="s">
        <v>46</v>
      </c>
      <c r="P21" s="47">
        <f>'G-2'!P21+'G-3'!P21</f>
        <v>24</v>
      </c>
      <c r="Q21" s="47">
        <f>'G-2'!Q21+'G-3'!Q21</f>
        <v>372</v>
      </c>
      <c r="R21" s="47">
        <f>'G-2'!R21+'G-3'!R21</f>
        <v>6</v>
      </c>
      <c r="S21" s="47">
        <f>'G-2'!S21+'G-3'!S21</f>
        <v>0</v>
      </c>
      <c r="T21" s="7">
        <f t="shared" si="2"/>
        <v>396</v>
      </c>
      <c r="U21" s="3">
        <f t="shared" si="5"/>
        <v>1661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28</v>
      </c>
      <c r="C22" s="45">
        <f>'G-2'!C22+'G-3'!C22</f>
        <v>220</v>
      </c>
      <c r="D22" s="45">
        <f>'G-2'!D22+'G-3'!D22</f>
        <v>6</v>
      </c>
      <c r="E22" s="45">
        <f>'G-2'!E22+'G-3'!E22</f>
        <v>2</v>
      </c>
      <c r="F22" s="6">
        <f t="shared" si="0"/>
        <v>251</v>
      </c>
      <c r="G22" s="2"/>
      <c r="H22" s="21" t="s">
        <v>26</v>
      </c>
      <c r="I22" s="46">
        <f>'G-2'!I22+'G-3'!I22</f>
        <v>33</v>
      </c>
      <c r="J22" s="46">
        <f>'G-2'!J22+'G-3'!J22</f>
        <v>231</v>
      </c>
      <c r="K22" s="46">
        <f>'G-2'!K22+'G-3'!K22</f>
        <v>7</v>
      </c>
      <c r="L22" s="46">
        <f>'G-2'!L22+'G-3'!L22</f>
        <v>5</v>
      </c>
      <c r="M22" s="6">
        <f t="shared" si="1"/>
        <v>274</v>
      </c>
      <c r="N22" s="3">
        <f>M19+M20+M21+M22</f>
        <v>1185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860.5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1264.5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1715.5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87</v>
      </c>
      <c r="G24" s="88"/>
      <c r="H24" s="184"/>
      <c r="I24" s="185"/>
      <c r="J24" s="82" t="s">
        <v>71</v>
      </c>
      <c r="K24" s="86"/>
      <c r="L24" s="86"/>
      <c r="M24" s="87" t="s">
        <v>65</v>
      </c>
      <c r="N24" s="88"/>
      <c r="O24" s="184"/>
      <c r="P24" s="185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H34" sqref="H3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109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110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24" t="str">
        <f>'G-2'!D5</f>
        <v>CALLE 94 X CARRERA 52</v>
      </c>
      <c r="D5" s="224"/>
      <c r="E5" s="224"/>
      <c r="F5" s="111"/>
      <c r="G5" s="112"/>
      <c r="H5" s="103" t="s">
        <v>53</v>
      </c>
      <c r="I5" s="225">
        <f>'G-2'!L5</f>
        <v>9452</v>
      </c>
      <c r="J5" s="225"/>
    </row>
    <row r="6" spans="1:10" x14ac:dyDescent="0.2">
      <c r="A6" s="167" t="s">
        <v>111</v>
      </c>
      <c r="B6" s="167"/>
      <c r="C6" s="226" t="s">
        <v>151</v>
      </c>
      <c r="D6" s="226"/>
      <c r="E6" s="226"/>
      <c r="F6" s="111"/>
      <c r="G6" s="112"/>
      <c r="H6" s="103" t="s">
        <v>58</v>
      </c>
      <c r="I6" s="227">
        <f>'G-2'!S6</f>
        <v>43102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112</v>
      </c>
      <c r="B8" s="231" t="s">
        <v>113</v>
      </c>
      <c r="C8" s="229" t="s">
        <v>114</v>
      </c>
      <c r="D8" s="231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3" t="s">
        <v>120</v>
      </c>
      <c r="J8" s="235" t="s">
        <v>121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122</v>
      </c>
      <c r="B10" s="240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124</v>
      </c>
      <c r="D11" s="125" t="s">
        <v>125</v>
      </c>
      <c r="E11" s="160">
        <v>0</v>
      </c>
      <c r="F11" s="160">
        <v>0</v>
      </c>
      <c r="G11" s="160">
        <v>0</v>
      </c>
      <c r="H11" s="160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8"/>
      <c r="B12" s="241"/>
      <c r="C12" s="128" t="s">
        <v>135</v>
      </c>
      <c r="D12" s="129" t="s">
        <v>126</v>
      </c>
      <c r="E12" s="159">
        <v>0</v>
      </c>
      <c r="F12" s="159">
        <v>0</v>
      </c>
      <c r="G12" s="159">
        <v>0</v>
      </c>
      <c r="H12" s="159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8"/>
      <c r="B13" s="241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127</v>
      </c>
      <c r="D14" s="125" t="s">
        <v>125</v>
      </c>
      <c r="E14" s="160">
        <v>0</v>
      </c>
      <c r="F14" s="160">
        <v>0</v>
      </c>
      <c r="G14" s="160">
        <v>0</v>
      </c>
      <c r="H14" s="160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8"/>
      <c r="B15" s="241"/>
      <c r="C15" s="128" t="s">
        <v>136</v>
      </c>
      <c r="D15" s="129" t="s">
        <v>126</v>
      </c>
      <c r="E15" s="159">
        <v>0</v>
      </c>
      <c r="F15" s="159">
        <v>0</v>
      </c>
      <c r="G15" s="159">
        <v>0</v>
      </c>
      <c r="H15" s="159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8"/>
      <c r="B16" s="241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128</v>
      </c>
      <c r="D17" s="125" t="s">
        <v>125</v>
      </c>
      <c r="E17" s="160">
        <v>0</v>
      </c>
      <c r="F17" s="160">
        <v>0</v>
      </c>
      <c r="G17" s="160">
        <v>0</v>
      </c>
      <c r="H17" s="160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9"/>
      <c r="B18" s="242"/>
      <c r="C18" s="133" t="s">
        <v>137</v>
      </c>
      <c r="D18" s="129" t="s">
        <v>126</v>
      </c>
      <c r="E18" s="159">
        <v>0</v>
      </c>
      <c r="F18" s="159">
        <v>0</v>
      </c>
      <c r="G18" s="159">
        <v>0</v>
      </c>
      <c r="H18" s="159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7" t="s">
        <v>129</v>
      </c>
      <c r="B19" s="240">
        <v>1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124</v>
      </c>
      <c r="D20" s="125" t="s">
        <v>125</v>
      </c>
      <c r="E20" s="126">
        <v>55</v>
      </c>
      <c r="F20" s="126">
        <v>296</v>
      </c>
      <c r="G20" s="126">
        <v>15</v>
      </c>
      <c r="H20" s="126">
        <v>4</v>
      </c>
      <c r="I20" s="126">
        <f t="shared" si="0"/>
        <v>363.5</v>
      </c>
      <c r="J20" s="127">
        <f>IF(I20=0,"0,00",I20/SUM(I19:I21)*100)</f>
        <v>89.975247524752476</v>
      </c>
    </row>
    <row r="21" spans="1:10" x14ac:dyDescent="0.2">
      <c r="A21" s="238"/>
      <c r="B21" s="241"/>
      <c r="C21" s="128" t="s">
        <v>138</v>
      </c>
      <c r="D21" s="129" t="s">
        <v>126</v>
      </c>
      <c r="E21" s="74">
        <v>4</v>
      </c>
      <c r="F21" s="74">
        <v>36</v>
      </c>
      <c r="G21" s="74">
        <v>0</v>
      </c>
      <c r="H21" s="74">
        <v>1</v>
      </c>
      <c r="I21" s="130">
        <f t="shared" si="0"/>
        <v>40.5</v>
      </c>
      <c r="J21" s="131">
        <f>IF(I21=0,"0,00",I21/SUM(I19:I21)*100)</f>
        <v>10.024752475247526</v>
      </c>
    </row>
    <row r="22" spans="1:10" x14ac:dyDescent="0.2">
      <c r="A22" s="238"/>
      <c r="B22" s="241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127</v>
      </c>
      <c r="D23" s="125" t="s">
        <v>125</v>
      </c>
      <c r="E23" s="126">
        <v>47</v>
      </c>
      <c r="F23" s="126">
        <v>365</v>
      </c>
      <c r="G23" s="126">
        <v>12</v>
      </c>
      <c r="H23" s="126">
        <v>4</v>
      </c>
      <c r="I23" s="126">
        <f t="shared" si="0"/>
        <v>422.5</v>
      </c>
      <c r="J23" s="127">
        <f>IF(I23=0,"0,00",I23/SUM(I22:I24)*100)</f>
        <v>92.047930283224403</v>
      </c>
    </row>
    <row r="24" spans="1:10" x14ac:dyDescent="0.2">
      <c r="A24" s="238"/>
      <c r="B24" s="241"/>
      <c r="C24" s="128" t="s">
        <v>139</v>
      </c>
      <c r="D24" s="129" t="s">
        <v>126</v>
      </c>
      <c r="E24" s="74">
        <v>2</v>
      </c>
      <c r="F24" s="74">
        <v>33</v>
      </c>
      <c r="G24" s="74">
        <v>0</v>
      </c>
      <c r="H24" s="74">
        <v>1</v>
      </c>
      <c r="I24" s="130">
        <f t="shared" si="0"/>
        <v>36.5</v>
      </c>
      <c r="J24" s="131">
        <f>IF(I24=0,"0,00",I24/SUM(I22:I24)*100)</f>
        <v>7.9520697167755987</v>
      </c>
    </row>
    <row r="25" spans="1:10" x14ac:dyDescent="0.2">
      <c r="A25" s="238"/>
      <c r="B25" s="241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128</v>
      </c>
      <c r="D26" s="125" t="s">
        <v>125</v>
      </c>
      <c r="E26" s="126">
        <v>37</v>
      </c>
      <c r="F26" s="126">
        <v>566</v>
      </c>
      <c r="G26" s="126">
        <v>12</v>
      </c>
      <c r="H26" s="126">
        <v>1</v>
      </c>
      <c r="I26" s="126">
        <f t="shared" si="0"/>
        <v>611</v>
      </c>
      <c r="J26" s="127">
        <f>IF(I26=0,"0,00",I26/SUM(I25:I27)*100)</f>
        <v>93.783576362240979</v>
      </c>
    </row>
    <row r="27" spans="1:10" x14ac:dyDescent="0.2">
      <c r="A27" s="239"/>
      <c r="B27" s="242"/>
      <c r="C27" s="133" t="s">
        <v>140</v>
      </c>
      <c r="D27" s="129" t="s">
        <v>126</v>
      </c>
      <c r="E27" s="74">
        <v>1</v>
      </c>
      <c r="F27" s="74">
        <v>40</v>
      </c>
      <c r="G27" s="74">
        <v>0</v>
      </c>
      <c r="H27" s="74">
        <v>0</v>
      </c>
      <c r="I27" s="130">
        <f t="shared" si="0"/>
        <v>40.5</v>
      </c>
      <c r="J27" s="131">
        <f>IF(I27=0,"0,00",I27/SUM(I25:I27)*100)</f>
        <v>6.2164236377590179</v>
      </c>
    </row>
    <row r="28" spans="1:10" x14ac:dyDescent="0.2">
      <c r="A28" s="237" t="s">
        <v>130</v>
      </c>
      <c r="B28" s="240">
        <v>2</v>
      </c>
      <c r="C28" s="134"/>
      <c r="D28" s="123" t="s">
        <v>123</v>
      </c>
      <c r="E28" s="75">
        <v>3</v>
      </c>
      <c r="F28" s="75">
        <v>31</v>
      </c>
      <c r="G28" s="75">
        <v>0</v>
      </c>
      <c r="H28" s="75">
        <v>3</v>
      </c>
      <c r="I28" s="75">
        <f t="shared" si="0"/>
        <v>40</v>
      </c>
      <c r="J28" s="124">
        <f>IF(I28=0,"0,00",I28/SUM(I28:I30)*100)</f>
        <v>41.8848167539267</v>
      </c>
    </row>
    <row r="29" spans="1:10" x14ac:dyDescent="0.2">
      <c r="A29" s="238"/>
      <c r="B29" s="241"/>
      <c r="C29" s="122" t="s">
        <v>124</v>
      </c>
      <c r="D29" s="125" t="s">
        <v>125</v>
      </c>
      <c r="E29" s="126">
        <v>12</v>
      </c>
      <c r="F29" s="126">
        <v>42</v>
      </c>
      <c r="G29" s="126">
        <v>0</v>
      </c>
      <c r="H29" s="126">
        <v>3</v>
      </c>
      <c r="I29" s="126">
        <f t="shared" si="0"/>
        <v>55.5</v>
      </c>
      <c r="J29" s="127">
        <f>IF(I29=0,"0,00",I29/SUM(I28:I30)*100)</f>
        <v>58.1151832460733</v>
      </c>
    </row>
    <row r="30" spans="1:10" x14ac:dyDescent="0.2">
      <c r="A30" s="238"/>
      <c r="B30" s="241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8"/>
      <c r="B31" s="241"/>
      <c r="C31" s="132"/>
      <c r="D31" s="123" t="s">
        <v>123</v>
      </c>
      <c r="E31" s="75">
        <v>2</v>
      </c>
      <c r="F31" s="75">
        <v>39</v>
      </c>
      <c r="G31" s="75">
        <v>0</v>
      </c>
      <c r="H31" s="75">
        <v>0</v>
      </c>
      <c r="I31" s="75">
        <f t="shared" si="0"/>
        <v>40</v>
      </c>
      <c r="J31" s="124">
        <f>IF(I31=0,"0,00",I31/SUM(I31:I33)*100)</f>
        <v>34.334763948497852</v>
      </c>
    </row>
    <row r="32" spans="1:10" x14ac:dyDescent="0.2">
      <c r="A32" s="238"/>
      <c r="B32" s="241"/>
      <c r="C32" s="122" t="s">
        <v>127</v>
      </c>
      <c r="D32" s="125" t="s">
        <v>125</v>
      </c>
      <c r="E32" s="126">
        <v>13</v>
      </c>
      <c r="F32" s="126">
        <v>65</v>
      </c>
      <c r="G32" s="126">
        <v>0</v>
      </c>
      <c r="H32" s="126">
        <v>2</v>
      </c>
      <c r="I32" s="126">
        <f t="shared" si="0"/>
        <v>76.5</v>
      </c>
      <c r="J32" s="127">
        <f>IF(I32=0,"0,00",I32/SUM(I31:I33)*100)</f>
        <v>65.665236051502134</v>
      </c>
    </row>
    <row r="33" spans="1:10" x14ac:dyDescent="0.2">
      <c r="A33" s="238"/>
      <c r="B33" s="241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8"/>
      <c r="B34" s="241"/>
      <c r="C34" s="132"/>
      <c r="D34" s="123" t="s">
        <v>123</v>
      </c>
      <c r="E34" s="75">
        <v>1</v>
      </c>
      <c r="F34" s="75">
        <v>81</v>
      </c>
      <c r="G34" s="75">
        <v>0</v>
      </c>
      <c r="H34" s="75">
        <v>0</v>
      </c>
      <c r="I34" s="75">
        <f t="shared" si="0"/>
        <v>81.5</v>
      </c>
      <c r="J34" s="124">
        <f>IF(I34=0,"0,00",I34/SUM(I34:I36)*100)</f>
        <v>45.65826330532213</v>
      </c>
    </row>
    <row r="35" spans="1:10" x14ac:dyDescent="0.2">
      <c r="A35" s="238"/>
      <c r="B35" s="241"/>
      <c r="C35" s="122" t="s">
        <v>128</v>
      </c>
      <c r="D35" s="125" t="s">
        <v>125</v>
      </c>
      <c r="E35" s="126">
        <v>10</v>
      </c>
      <c r="F35" s="126">
        <v>92</v>
      </c>
      <c r="G35" s="126">
        <v>0</v>
      </c>
      <c r="H35" s="126">
        <v>0</v>
      </c>
      <c r="I35" s="126">
        <f t="shared" si="0"/>
        <v>97</v>
      </c>
      <c r="J35" s="127">
        <f>IF(I35=0,"0,00",I35/SUM(I34:I36)*100)</f>
        <v>54.34173669467787</v>
      </c>
    </row>
    <row r="36" spans="1:10" x14ac:dyDescent="0.2">
      <c r="A36" s="239"/>
      <c r="B36" s="242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7" t="s">
        <v>131</v>
      </c>
      <c r="B37" s="240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124</v>
      </c>
      <c r="D38" s="125" t="s">
        <v>125</v>
      </c>
      <c r="E38" s="160">
        <v>0</v>
      </c>
      <c r="F38" s="160">
        <v>0</v>
      </c>
      <c r="G38" s="160">
        <v>0</v>
      </c>
      <c r="H38" s="160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8"/>
      <c r="B39" s="241"/>
      <c r="C39" s="128" t="s">
        <v>144</v>
      </c>
      <c r="D39" s="129" t="s">
        <v>126</v>
      </c>
      <c r="E39" s="159">
        <v>0</v>
      </c>
      <c r="F39" s="159">
        <v>0</v>
      </c>
      <c r="G39" s="159">
        <v>0</v>
      </c>
      <c r="H39" s="159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127</v>
      </c>
      <c r="D41" s="125" t="s">
        <v>125</v>
      </c>
      <c r="E41" s="160">
        <v>0</v>
      </c>
      <c r="F41" s="160">
        <v>0</v>
      </c>
      <c r="G41" s="160">
        <v>0</v>
      </c>
      <c r="H41" s="160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8"/>
      <c r="B42" s="241"/>
      <c r="C42" s="128" t="s">
        <v>145</v>
      </c>
      <c r="D42" s="129" t="s">
        <v>126</v>
      </c>
      <c r="E42" s="159">
        <v>0</v>
      </c>
      <c r="F42" s="159">
        <v>0</v>
      </c>
      <c r="G42" s="159">
        <v>0</v>
      </c>
      <c r="H42" s="159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128</v>
      </c>
      <c r="D44" s="125" t="s">
        <v>125</v>
      </c>
      <c r="E44" s="160">
        <v>0</v>
      </c>
      <c r="F44" s="160">
        <v>0</v>
      </c>
      <c r="G44" s="160">
        <v>0</v>
      </c>
      <c r="H44" s="160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9"/>
      <c r="B45" s="242"/>
      <c r="C45" s="133" t="s">
        <v>146</v>
      </c>
      <c r="D45" s="129" t="s">
        <v>126</v>
      </c>
      <c r="E45" s="161">
        <v>0</v>
      </c>
      <c r="F45" s="161">
        <v>0</v>
      </c>
      <c r="G45" s="161">
        <v>0</v>
      </c>
      <c r="H45" s="161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25" sqref="Y2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95</v>
      </c>
      <c r="B8" s="245"/>
      <c r="C8" s="246" t="s">
        <v>96</v>
      </c>
      <c r="D8" s="246"/>
      <c r="E8" s="246"/>
      <c r="F8" s="246"/>
      <c r="G8" s="246"/>
      <c r="H8" s="246"/>
      <c r="I8" s="92"/>
      <c r="J8" s="92"/>
      <c r="K8" s="92"/>
      <c r="L8" s="245" t="s">
        <v>97</v>
      </c>
      <c r="M8" s="245"/>
      <c r="N8" s="245"/>
      <c r="O8" s="246" t="str">
        <f>'G-2'!D5</f>
        <v>CALLE 94 X CARRERA 52</v>
      </c>
      <c r="P8" s="246"/>
      <c r="Q8" s="246"/>
      <c r="R8" s="246"/>
      <c r="S8" s="246"/>
      <c r="T8" s="92"/>
      <c r="U8" s="92"/>
      <c r="V8" s="245" t="s">
        <v>98</v>
      </c>
      <c r="W8" s="245"/>
      <c r="X8" s="245"/>
      <c r="Y8" s="246">
        <f>'G-2'!L5</f>
        <v>9452</v>
      </c>
      <c r="Z8" s="246"/>
      <c r="AA8" s="246"/>
      <c r="AB8" s="92"/>
      <c r="AC8" s="92"/>
      <c r="AD8" s="92"/>
      <c r="AE8" s="92"/>
      <c r="AF8" s="92"/>
      <c r="AG8" s="92"/>
      <c r="AH8" s="245" t="s">
        <v>99</v>
      </c>
      <c r="AI8" s="245"/>
      <c r="AJ8" s="249">
        <f>'G-2'!S6</f>
        <v>43102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101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7" t="s">
        <v>101</v>
      </c>
      <c r="U16" s="24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150</v>
      </c>
      <c r="C17" s="149">
        <f>'G-2'!F11</f>
        <v>184.5</v>
      </c>
      <c r="D17" s="149">
        <f>'G-2'!F12</f>
        <v>167.5</v>
      </c>
      <c r="E17" s="149">
        <f>'G-2'!F13</f>
        <v>158.5</v>
      </c>
      <c r="F17" s="149">
        <f>'G-2'!F14</f>
        <v>179</v>
      </c>
      <c r="G17" s="149">
        <f>'G-2'!F15</f>
        <v>137.5</v>
      </c>
      <c r="H17" s="149">
        <f>'G-2'!F16</f>
        <v>165</v>
      </c>
      <c r="I17" s="149">
        <f>'G-2'!F17</f>
        <v>154</v>
      </c>
      <c r="J17" s="149">
        <f>'G-2'!F18</f>
        <v>180.5</v>
      </c>
      <c r="K17" s="149">
        <f>'G-2'!F19</f>
        <v>197</v>
      </c>
      <c r="L17" s="150"/>
      <c r="M17" s="149">
        <f>'G-2'!F20</f>
        <v>177</v>
      </c>
      <c r="N17" s="149">
        <f>'G-2'!F21</f>
        <v>191</v>
      </c>
      <c r="O17" s="149">
        <f>'G-2'!F22</f>
        <v>197</v>
      </c>
      <c r="P17" s="149">
        <f>'G-2'!M10</f>
        <v>195</v>
      </c>
      <c r="Q17" s="149">
        <f>'G-2'!M11</f>
        <v>234</v>
      </c>
      <c r="R17" s="149">
        <f>'G-2'!M12</f>
        <v>277</v>
      </c>
      <c r="S17" s="149">
        <f>'G-2'!M13</f>
        <v>250</v>
      </c>
      <c r="T17" s="149">
        <f>'G-2'!M14</f>
        <v>227</v>
      </c>
      <c r="U17" s="149">
        <f>'G-2'!M15</f>
        <v>228</v>
      </c>
      <c r="V17" s="149">
        <f>'G-2'!M16</f>
        <v>221.5</v>
      </c>
      <c r="W17" s="149">
        <f>'G-2'!M17</f>
        <v>214.5</v>
      </c>
      <c r="X17" s="149">
        <f>'G-2'!M18</f>
        <v>227.5</v>
      </c>
      <c r="Y17" s="149">
        <f>'G-2'!M19</f>
        <v>245.5</v>
      </c>
      <c r="Z17" s="149">
        <f>'G-2'!M20</f>
        <v>242.5</v>
      </c>
      <c r="AA17" s="149">
        <f>'G-2'!M21</f>
        <v>237.5</v>
      </c>
      <c r="AB17" s="149">
        <f>'G-2'!M22</f>
        <v>221.5</v>
      </c>
      <c r="AC17" s="150"/>
      <c r="AD17" s="149">
        <f>'G-2'!T10</f>
        <v>278</v>
      </c>
      <c r="AE17" s="149">
        <f>'G-2'!T11</f>
        <v>324.5</v>
      </c>
      <c r="AF17" s="149">
        <f>'G-2'!T12</f>
        <v>301</v>
      </c>
      <c r="AG17" s="149">
        <f>'G-2'!T13</f>
        <v>325</v>
      </c>
      <c r="AH17" s="149">
        <f>'G-2'!T14</f>
        <v>347</v>
      </c>
      <c r="AI17" s="149">
        <f>'G-2'!T15</f>
        <v>373.5</v>
      </c>
      <c r="AJ17" s="149">
        <f>'G-2'!T16</f>
        <v>352</v>
      </c>
      <c r="AK17" s="149">
        <f>'G-2'!T17</f>
        <v>328</v>
      </c>
      <c r="AL17" s="149">
        <f>'G-2'!T18</f>
        <v>311.5</v>
      </c>
      <c r="AM17" s="149">
        <f>'G-2'!T19</f>
        <v>344.5</v>
      </c>
      <c r="AN17" s="149">
        <f>'G-2'!T20</f>
        <v>339.5</v>
      </c>
      <c r="AO17" s="149">
        <f>'G-2'!T21</f>
        <v>312</v>
      </c>
      <c r="AP17" s="101"/>
      <c r="AQ17" s="101"/>
      <c r="AR17" s="101"/>
      <c r="AS17" s="101"/>
      <c r="AT17" s="101"/>
      <c r="AU17" s="101">
        <f t="shared" ref="AU17:BA17" si="6">E18</f>
        <v>660.5</v>
      </c>
      <c r="AV17" s="101">
        <f t="shared" si="6"/>
        <v>689.5</v>
      </c>
      <c r="AW17" s="101">
        <f t="shared" si="6"/>
        <v>642.5</v>
      </c>
      <c r="AX17" s="101">
        <f t="shared" si="6"/>
        <v>640</v>
      </c>
      <c r="AY17" s="101">
        <f t="shared" si="6"/>
        <v>635.5</v>
      </c>
      <c r="AZ17" s="101">
        <f t="shared" si="6"/>
        <v>637</v>
      </c>
      <c r="BA17" s="101">
        <f t="shared" si="6"/>
        <v>696.5</v>
      </c>
      <c r="BB17" s="101"/>
      <c r="BC17" s="101"/>
      <c r="BD17" s="101"/>
      <c r="BE17" s="101">
        <f t="shared" ref="BE17:BQ17" si="7">P18</f>
        <v>760</v>
      </c>
      <c r="BF17" s="101">
        <f t="shared" si="7"/>
        <v>817</v>
      </c>
      <c r="BG17" s="101">
        <f t="shared" si="7"/>
        <v>903</v>
      </c>
      <c r="BH17" s="101">
        <f t="shared" si="7"/>
        <v>956</v>
      </c>
      <c r="BI17" s="101">
        <f t="shared" si="7"/>
        <v>988</v>
      </c>
      <c r="BJ17" s="101">
        <f t="shared" si="7"/>
        <v>982</v>
      </c>
      <c r="BK17" s="101">
        <f t="shared" si="7"/>
        <v>926.5</v>
      </c>
      <c r="BL17" s="101">
        <f t="shared" si="7"/>
        <v>891</v>
      </c>
      <c r="BM17" s="101">
        <f t="shared" si="7"/>
        <v>891.5</v>
      </c>
      <c r="BN17" s="101">
        <f t="shared" si="7"/>
        <v>909</v>
      </c>
      <c r="BO17" s="101">
        <f t="shared" si="7"/>
        <v>930</v>
      </c>
      <c r="BP17" s="101">
        <f t="shared" si="7"/>
        <v>953</v>
      </c>
      <c r="BQ17" s="101">
        <f t="shared" si="7"/>
        <v>947</v>
      </c>
      <c r="BR17" s="101"/>
      <c r="BS17" s="101"/>
      <c r="BT17" s="101"/>
      <c r="BU17" s="101">
        <f t="shared" ref="BU17:CC17" si="8">AG18</f>
        <v>1228.5</v>
      </c>
      <c r="BV17" s="101">
        <f t="shared" si="8"/>
        <v>1297.5</v>
      </c>
      <c r="BW17" s="101">
        <f t="shared" si="8"/>
        <v>1346.5</v>
      </c>
      <c r="BX17" s="101">
        <f t="shared" si="8"/>
        <v>1397.5</v>
      </c>
      <c r="BY17" s="101">
        <f t="shared" si="8"/>
        <v>1400.5</v>
      </c>
      <c r="BZ17" s="101">
        <f t="shared" si="8"/>
        <v>1365</v>
      </c>
      <c r="CA17" s="101">
        <f t="shared" si="8"/>
        <v>1336</v>
      </c>
      <c r="CB17" s="101">
        <f t="shared" si="8"/>
        <v>1323.5</v>
      </c>
      <c r="CC17" s="101">
        <f t="shared" si="8"/>
        <v>1307.5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660.5</v>
      </c>
      <c r="F18" s="149">
        <f t="shared" ref="F18:K18" si="9">C17+D17+E17+F17</f>
        <v>689.5</v>
      </c>
      <c r="G18" s="149">
        <f t="shared" si="9"/>
        <v>642.5</v>
      </c>
      <c r="H18" s="149">
        <f t="shared" si="9"/>
        <v>640</v>
      </c>
      <c r="I18" s="149">
        <f t="shared" si="9"/>
        <v>635.5</v>
      </c>
      <c r="J18" s="149">
        <f t="shared" si="9"/>
        <v>637</v>
      </c>
      <c r="K18" s="149">
        <f t="shared" si="9"/>
        <v>696.5</v>
      </c>
      <c r="L18" s="150"/>
      <c r="M18" s="149"/>
      <c r="N18" s="149"/>
      <c r="O18" s="149"/>
      <c r="P18" s="149">
        <f>M17+N17+O17+P17</f>
        <v>760</v>
      </c>
      <c r="Q18" s="149">
        <f t="shared" ref="Q18:AB18" si="10">N17+O17+P17+Q17</f>
        <v>817</v>
      </c>
      <c r="R18" s="149">
        <f t="shared" si="10"/>
        <v>903</v>
      </c>
      <c r="S18" s="149">
        <f t="shared" si="10"/>
        <v>956</v>
      </c>
      <c r="T18" s="149">
        <f t="shared" si="10"/>
        <v>988</v>
      </c>
      <c r="U18" s="149">
        <f t="shared" si="10"/>
        <v>982</v>
      </c>
      <c r="V18" s="149">
        <f t="shared" si="10"/>
        <v>926.5</v>
      </c>
      <c r="W18" s="149">
        <f t="shared" si="10"/>
        <v>891</v>
      </c>
      <c r="X18" s="149">
        <f t="shared" si="10"/>
        <v>891.5</v>
      </c>
      <c r="Y18" s="149">
        <f t="shared" si="10"/>
        <v>909</v>
      </c>
      <c r="Z18" s="149">
        <f t="shared" si="10"/>
        <v>930</v>
      </c>
      <c r="AA18" s="149">
        <f t="shared" si="10"/>
        <v>953</v>
      </c>
      <c r="AB18" s="149">
        <f t="shared" si="10"/>
        <v>947</v>
      </c>
      <c r="AC18" s="150"/>
      <c r="AD18" s="149"/>
      <c r="AE18" s="149"/>
      <c r="AF18" s="149"/>
      <c r="AG18" s="149">
        <f>AD17+AE17+AF17+AG17</f>
        <v>1228.5</v>
      </c>
      <c r="AH18" s="149">
        <f t="shared" ref="AH18:AO18" si="11">AE17+AF17+AG17+AH17</f>
        <v>1297.5</v>
      </c>
      <c r="AI18" s="149">
        <f t="shared" si="11"/>
        <v>1346.5</v>
      </c>
      <c r="AJ18" s="149">
        <f t="shared" si="11"/>
        <v>1397.5</v>
      </c>
      <c r="AK18" s="149">
        <f t="shared" si="11"/>
        <v>1400.5</v>
      </c>
      <c r="AL18" s="149">
        <f t="shared" si="11"/>
        <v>1365</v>
      </c>
      <c r="AM18" s="149">
        <f t="shared" si="11"/>
        <v>1336</v>
      </c>
      <c r="AN18" s="149">
        <f t="shared" si="11"/>
        <v>1323.5</v>
      </c>
      <c r="AO18" s="149">
        <f t="shared" si="11"/>
        <v>1307.5</v>
      </c>
      <c r="AP18" s="101"/>
      <c r="AQ18" s="101"/>
      <c r="AR18" s="101"/>
      <c r="AS18" s="101"/>
      <c r="AT18" s="101"/>
      <c r="AU18" s="101">
        <f t="shared" ref="AU18:BA18" si="12">E28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P28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AG28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0.89975247524752477</v>
      </c>
      <c r="H19" s="152"/>
      <c r="I19" s="152" t="s">
        <v>107</v>
      </c>
      <c r="J19" s="153">
        <f>DIRECCIONALIDAD!J21/100</f>
        <v>0.10024752475247527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0.920479302832244</v>
      </c>
      <c r="V19" s="152"/>
      <c r="W19" s="152"/>
      <c r="X19" s="152"/>
      <c r="Y19" s="152" t="s">
        <v>107</v>
      </c>
      <c r="Z19" s="153">
        <f>DIRECCIONALIDAD!J24/100</f>
        <v>7.9520697167755991E-2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0.93783576362240983</v>
      </c>
      <c r="AL19" s="152"/>
      <c r="AM19" s="152"/>
      <c r="AN19" s="152" t="s">
        <v>107</v>
      </c>
      <c r="AO19" s="155">
        <f>DIRECCIONALIDAD!J27/100</f>
        <v>6.2164236377590179E-2</v>
      </c>
      <c r="AP19" s="92"/>
      <c r="AQ19" s="92"/>
      <c r="AR19" s="92"/>
      <c r="AS19" s="92"/>
      <c r="AT19" s="92"/>
      <c r="AU19" s="92">
        <f t="shared" ref="AU19:BA19" si="15">E23</f>
        <v>133.5</v>
      </c>
      <c r="AV19" s="92">
        <f t="shared" si="15"/>
        <v>145</v>
      </c>
      <c r="AW19" s="92">
        <f t="shared" si="15"/>
        <v>133.5</v>
      </c>
      <c r="AX19" s="92">
        <f t="shared" si="15"/>
        <v>122.5</v>
      </c>
      <c r="AY19" s="92">
        <f t="shared" si="15"/>
        <v>131</v>
      </c>
      <c r="AZ19" s="92">
        <f t="shared" si="15"/>
        <v>136.5</v>
      </c>
      <c r="BA19" s="92">
        <f t="shared" si="15"/>
        <v>164</v>
      </c>
      <c r="BB19" s="92"/>
      <c r="BC19" s="92"/>
      <c r="BD19" s="92"/>
      <c r="BE19" s="92">
        <f t="shared" ref="BE19:BQ19" si="16">P23</f>
        <v>208.5</v>
      </c>
      <c r="BF19" s="92">
        <f t="shared" si="16"/>
        <v>218.5</v>
      </c>
      <c r="BG19" s="92">
        <f t="shared" si="16"/>
        <v>251</v>
      </c>
      <c r="BH19" s="92">
        <f t="shared" si="16"/>
        <v>258</v>
      </c>
      <c r="BI19" s="92">
        <f t="shared" si="16"/>
        <v>276.5</v>
      </c>
      <c r="BJ19" s="92">
        <f t="shared" si="16"/>
        <v>279.5</v>
      </c>
      <c r="BK19" s="92">
        <f t="shared" si="16"/>
        <v>249</v>
      </c>
      <c r="BL19" s="92">
        <f t="shared" si="16"/>
        <v>237</v>
      </c>
      <c r="BM19" s="92">
        <f t="shared" si="16"/>
        <v>229.5</v>
      </c>
      <c r="BN19" s="92">
        <f t="shared" si="16"/>
        <v>239</v>
      </c>
      <c r="BO19" s="92">
        <f t="shared" si="16"/>
        <v>230.5</v>
      </c>
      <c r="BP19" s="92">
        <f t="shared" si="16"/>
        <v>245.5</v>
      </c>
      <c r="BQ19" s="92">
        <f t="shared" si="16"/>
        <v>238</v>
      </c>
      <c r="BR19" s="92"/>
      <c r="BS19" s="92"/>
      <c r="BT19" s="92"/>
      <c r="BU19" s="92">
        <f t="shared" ref="BU19:CC19" si="17">AG23</f>
        <v>307</v>
      </c>
      <c r="BV19" s="92">
        <f t="shared" si="17"/>
        <v>302</v>
      </c>
      <c r="BW19" s="92">
        <f t="shared" si="17"/>
        <v>310.5</v>
      </c>
      <c r="BX19" s="92">
        <f t="shared" si="17"/>
        <v>308.5</v>
      </c>
      <c r="BY19" s="92">
        <f t="shared" si="17"/>
        <v>315</v>
      </c>
      <c r="BZ19" s="92">
        <f t="shared" si="17"/>
        <v>329.5</v>
      </c>
      <c r="CA19" s="92">
        <f t="shared" si="17"/>
        <v>343.5</v>
      </c>
      <c r="CB19" s="92">
        <f t="shared" si="17"/>
        <v>357.5</v>
      </c>
      <c r="CC19" s="92">
        <f t="shared" si="17"/>
        <v>353.5</v>
      </c>
    </row>
    <row r="20" spans="1:81" ht="16.5" customHeight="1" x14ac:dyDescent="0.2">
      <c r="A20" s="162" t="s">
        <v>150</v>
      </c>
      <c r="B20" s="163">
        <f>MAX(B18:K18)</f>
        <v>696.5</v>
      </c>
      <c r="C20" s="152" t="s">
        <v>105</v>
      </c>
      <c r="D20" s="164">
        <f>+B20*D19</f>
        <v>0</v>
      </c>
      <c r="E20" s="152"/>
      <c r="F20" s="152" t="s">
        <v>106</v>
      </c>
      <c r="G20" s="164">
        <f>+B20*G19</f>
        <v>626.67759900990097</v>
      </c>
      <c r="H20" s="152"/>
      <c r="I20" s="152" t="s">
        <v>107</v>
      </c>
      <c r="J20" s="164">
        <f>+B20*J19</f>
        <v>69.822400990099027</v>
      </c>
      <c r="K20" s="154"/>
      <c r="L20" s="148"/>
      <c r="M20" s="163">
        <f>MAX(M18:AB18)</f>
        <v>988</v>
      </c>
      <c r="N20" s="152"/>
      <c r="O20" s="152" t="s">
        <v>105</v>
      </c>
      <c r="P20" s="165">
        <f>+M20*P19</f>
        <v>0</v>
      </c>
      <c r="Q20" s="152"/>
      <c r="R20" s="152"/>
      <c r="S20" s="152"/>
      <c r="T20" s="152" t="s">
        <v>106</v>
      </c>
      <c r="U20" s="165">
        <f>+M20*U19</f>
        <v>909.43355119825708</v>
      </c>
      <c r="V20" s="152"/>
      <c r="W20" s="152"/>
      <c r="X20" s="152"/>
      <c r="Y20" s="152" t="s">
        <v>107</v>
      </c>
      <c r="Z20" s="165">
        <f>+M20*Z19</f>
        <v>78.566448801742922</v>
      </c>
      <c r="AA20" s="152"/>
      <c r="AB20" s="154"/>
      <c r="AC20" s="148"/>
      <c r="AD20" s="163">
        <f>MAX(AD18:AO18)</f>
        <v>1400.5</v>
      </c>
      <c r="AE20" s="152" t="s">
        <v>105</v>
      </c>
      <c r="AF20" s="164">
        <f>+AD20*AF19</f>
        <v>0</v>
      </c>
      <c r="AG20" s="152"/>
      <c r="AH20" s="152"/>
      <c r="AI20" s="152"/>
      <c r="AJ20" s="152" t="s">
        <v>106</v>
      </c>
      <c r="AK20" s="164">
        <f>+AD20*AK19</f>
        <v>1313.4389869531849</v>
      </c>
      <c r="AL20" s="152"/>
      <c r="AM20" s="152"/>
      <c r="AN20" s="152" t="s">
        <v>107</v>
      </c>
      <c r="AO20" s="166">
        <f>+AD20*AO19</f>
        <v>87.061013046815049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7" t="s">
        <v>101</v>
      </c>
      <c r="U21" s="247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E32</f>
        <v>794</v>
      </c>
      <c r="AV21" s="92">
        <f t="shared" si="18"/>
        <v>834.5</v>
      </c>
      <c r="AW21" s="92">
        <f t="shared" si="18"/>
        <v>776</v>
      </c>
      <c r="AX21" s="92">
        <f t="shared" si="18"/>
        <v>762.5</v>
      </c>
      <c r="AY21" s="92">
        <f t="shared" si="18"/>
        <v>766.5</v>
      </c>
      <c r="AZ21" s="92">
        <f t="shared" si="18"/>
        <v>773.5</v>
      </c>
      <c r="BA21" s="92">
        <f t="shared" si="18"/>
        <v>860.5</v>
      </c>
      <c r="BB21" s="92"/>
      <c r="BC21" s="92"/>
      <c r="BD21" s="92"/>
      <c r="BE21" s="92">
        <f t="shared" ref="BE21:BQ21" si="19">P32</f>
        <v>968.5</v>
      </c>
      <c r="BF21" s="92">
        <f t="shared" si="19"/>
        <v>1035.5</v>
      </c>
      <c r="BG21" s="92">
        <f t="shared" si="19"/>
        <v>1154</v>
      </c>
      <c r="BH21" s="92">
        <f t="shared" si="19"/>
        <v>1214</v>
      </c>
      <c r="BI21" s="92">
        <f t="shared" si="19"/>
        <v>1264.5</v>
      </c>
      <c r="BJ21" s="92">
        <f t="shared" si="19"/>
        <v>1261.5</v>
      </c>
      <c r="BK21" s="92">
        <f t="shared" si="19"/>
        <v>1175.5</v>
      </c>
      <c r="BL21" s="92">
        <f t="shared" si="19"/>
        <v>1128</v>
      </c>
      <c r="BM21" s="92">
        <f t="shared" si="19"/>
        <v>1121</v>
      </c>
      <c r="BN21" s="92">
        <f t="shared" si="19"/>
        <v>1148</v>
      </c>
      <c r="BO21" s="92">
        <f t="shared" si="19"/>
        <v>1160.5</v>
      </c>
      <c r="BP21" s="92">
        <f t="shared" si="19"/>
        <v>1198.5</v>
      </c>
      <c r="BQ21" s="92">
        <f t="shared" si="19"/>
        <v>1185</v>
      </c>
      <c r="BR21" s="92"/>
      <c r="BS21" s="92"/>
      <c r="BT21" s="92"/>
      <c r="BU21" s="92">
        <f t="shared" ref="BU21:CC21" si="20">AG32</f>
        <v>1535.5</v>
      </c>
      <c r="BV21" s="92">
        <f t="shared" si="20"/>
        <v>1599.5</v>
      </c>
      <c r="BW21" s="92">
        <f t="shared" si="20"/>
        <v>1657</v>
      </c>
      <c r="BX21" s="92">
        <f t="shared" si="20"/>
        <v>1706</v>
      </c>
      <c r="BY21" s="92">
        <f t="shared" si="20"/>
        <v>1715.5</v>
      </c>
      <c r="BZ21" s="92">
        <f t="shared" si="20"/>
        <v>1694.5</v>
      </c>
      <c r="CA21" s="92">
        <f t="shared" si="20"/>
        <v>1679.5</v>
      </c>
      <c r="CB21" s="92">
        <f t="shared" si="20"/>
        <v>1681</v>
      </c>
      <c r="CC21" s="92">
        <f t="shared" si="20"/>
        <v>1661</v>
      </c>
    </row>
    <row r="22" spans="1:81" ht="16.5" customHeight="1" x14ac:dyDescent="0.2">
      <c r="A22" s="100" t="s">
        <v>102</v>
      </c>
      <c r="B22" s="149">
        <f>'G-3'!F10</f>
        <v>21</v>
      </c>
      <c r="C22" s="149">
        <f>'G-3'!F11</f>
        <v>35</v>
      </c>
      <c r="D22" s="149">
        <f>'G-3'!F12</f>
        <v>51.5</v>
      </c>
      <c r="E22" s="149">
        <f>'G-3'!F13</f>
        <v>26</v>
      </c>
      <c r="F22" s="149">
        <f>'G-3'!F14</f>
        <v>32.5</v>
      </c>
      <c r="G22" s="149">
        <f>'G-3'!F15</f>
        <v>23.5</v>
      </c>
      <c r="H22" s="149">
        <f>'G-3'!F16</f>
        <v>40.5</v>
      </c>
      <c r="I22" s="149">
        <f>'G-3'!F17</f>
        <v>34.5</v>
      </c>
      <c r="J22" s="149">
        <f>'G-3'!F18</f>
        <v>38</v>
      </c>
      <c r="K22" s="149">
        <f>'G-3'!F19</f>
        <v>51</v>
      </c>
      <c r="L22" s="150"/>
      <c r="M22" s="149">
        <f>'G-3'!F20</f>
        <v>51.5</v>
      </c>
      <c r="N22" s="149">
        <f>'G-3'!F21</f>
        <v>54</v>
      </c>
      <c r="O22" s="149">
        <f>'G-3'!F22</f>
        <v>54</v>
      </c>
      <c r="P22" s="149">
        <f>'G-3'!M10</f>
        <v>49</v>
      </c>
      <c r="Q22" s="149">
        <f>'G-3'!M11</f>
        <v>61.5</v>
      </c>
      <c r="R22" s="149">
        <f>'G-3'!M12</f>
        <v>86.5</v>
      </c>
      <c r="S22" s="149">
        <f>'G-3'!M13</f>
        <v>61</v>
      </c>
      <c r="T22" s="149">
        <f>'G-3'!M14</f>
        <v>67.5</v>
      </c>
      <c r="U22" s="149">
        <f>'G-3'!M15</f>
        <v>64.5</v>
      </c>
      <c r="V22" s="149">
        <f>'G-3'!M16</f>
        <v>56</v>
      </c>
      <c r="W22" s="149">
        <f>'G-3'!M17</f>
        <v>49</v>
      </c>
      <c r="X22" s="149">
        <f>'G-3'!M18</f>
        <v>60</v>
      </c>
      <c r="Y22" s="149">
        <f>'G-3'!M19</f>
        <v>74</v>
      </c>
      <c r="Z22" s="149">
        <f>'G-3'!M20</f>
        <v>47.5</v>
      </c>
      <c r="AA22" s="149">
        <f>'G-3'!M21</f>
        <v>64</v>
      </c>
      <c r="AB22" s="149">
        <f>'G-3'!M22</f>
        <v>52.5</v>
      </c>
      <c r="AC22" s="150"/>
      <c r="AD22" s="149">
        <f>'G-3'!T10</f>
        <v>73.5</v>
      </c>
      <c r="AE22" s="149">
        <f>'G-3'!T11</f>
        <v>69.5</v>
      </c>
      <c r="AF22" s="149">
        <f>'G-3'!T12</f>
        <v>82.5</v>
      </c>
      <c r="AG22" s="149">
        <f>'G-3'!T13</f>
        <v>81.5</v>
      </c>
      <c r="AH22" s="149">
        <f>'G-3'!T14</f>
        <v>68.5</v>
      </c>
      <c r="AI22" s="149">
        <f>'G-3'!T15</f>
        <v>78</v>
      </c>
      <c r="AJ22" s="149">
        <f>'G-3'!T16</f>
        <v>80.5</v>
      </c>
      <c r="AK22" s="149">
        <f>'G-3'!T17</f>
        <v>88</v>
      </c>
      <c r="AL22" s="149">
        <f>'G-3'!T18</f>
        <v>83</v>
      </c>
      <c r="AM22" s="149">
        <f>'G-3'!T19</f>
        <v>92</v>
      </c>
      <c r="AN22" s="149">
        <f>'G-3'!T20</f>
        <v>94.5</v>
      </c>
      <c r="AO22" s="149">
        <f>'G-3'!T21</f>
        <v>84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133.5</v>
      </c>
      <c r="F23" s="149">
        <f t="shared" ref="F23:K23" si="21">C22+D22+E22+F22</f>
        <v>145</v>
      </c>
      <c r="G23" s="149">
        <f t="shared" si="21"/>
        <v>133.5</v>
      </c>
      <c r="H23" s="149">
        <f t="shared" si="21"/>
        <v>122.5</v>
      </c>
      <c r="I23" s="149">
        <f t="shared" si="21"/>
        <v>131</v>
      </c>
      <c r="J23" s="149">
        <f t="shared" si="21"/>
        <v>136.5</v>
      </c>
      <c r="K23" s="149">
        <f t="shared" si="21"/>
        <v>164</v>
      </c>
      <c r="L23" s="150"/>
      <c r="M23" s="149"/>
      <c r="N23" s="149"/>
      <c r="O23" s="149"/>
      <c r="P23" s="149">
        <f>M22+N22+O22+P22</f>
        <v>208.5</v>
      </c>
      <c r="Q23" s="149">
        <f t="shared" ref="Q23:AB23" si="22">N22+O22+P22+Q22</f>
        <v>218.5</v>
      </c>
      <c r="R23" s="149">
        <f t="shared" si="22"/>
        <v>251</v>
      </c>
      <c r="S23" s="149">
        <f t="shared" si="22"/>
        <v>258</v>
      </c>
      <c r="T23" s="149">
        <f t="shared" si="22"/>
        <v>276.5</v>
      </c>
      <c r="U23" s="149">
        <f t="shared" si="22"/>
        <v>279.5</v>
      </c>
      <c r="V23" s="149">
        <f t="shared" si="22"/>
        <v>249</v>
      </c>
      <c r="W23" s="149">
        <f t="shared" si="22"/>
        <v>237</v>
      </c>
      <c r="X23" s="149">
        <f t="shared" si="22"/>
        <v>229.5</v>
      </c>
      <c r="Y23" s="149">
        <f t="shared" si="22"/>
        <v>239</v>
      </c>
      <c r="Z23" s="149">
        <f t="shared" si="22"/>
        <v>230.5</v>
      </c>
      <c r="AA23" s="149">
        <f t="shared" si="22"/>
        <v>245.5</v>
      </c>
      <c r="AB23" s="149">
        <f t="shared" si="22"/>
        <v>238</v>
      </c>
      <c r="AC23" s="150"/>
      <c r="AD23" s="149"/>
      <c r="AE23" s="149"/>
      <c r="AF23" s="149"/>
      <c r="AG23" s="149">
        <f>AD22+AE22+AF22+AG22</f>
        <v>307</v>
      </c>
      <c r="AH23" s="149">
        <f t="shared" ref="AH23:AO23" si="23">AE22+AF22+AG22+AH22</f>
        <v>302</v>
      </c>
      <c r="AI23" s="149">
        <f t="shared" si="23"/>
        <v>310.5</v>
      </c>
      <c r="AJ23" s="149">
        <f t="shared" si="23"/>
        <v>308.5</v>
      </c>
      <c r="AK23" s="149">
        <f t="shared" si="23"/>
        <v>315</v>
      </c>
      <c r="AL23" s="149">
        <f t="shared" si="23"/>
        <v>329.5</v>
      </c>
      <c r="AM23" s="149">
        <f t="shared" si="23"/>
        <v>343.5</v>
      </c>
      <c r="AN23" s="149">
        <f t="shared" si="23"/>
        <v>357.5</v>
      </c>
      <c r="AO23" s="149">
        <f t="shared" si="23"/>
        <v>353.5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0.41884816753926701</v>
      </c>
      <c r="E24" s="152"/>
      <c r="F24" s="152" t="s">
        <v>106</v>
      </c>
      <c r="G24" s="153">
        <f>DIRECCIONALIDAD!J29/100</f>
        <v>0.58115183246073299</v>
      </c>
      <c r="H24" s="152"/>
      <c r="I24" s="152" t="s">
        <v>107</v>
      </c>
      <c r="J24" s="153">
        <f>DIRECCIONALIDAD!J30/100</f>
        <v>0</v>
      </c>
      <c r="K24" s="154"/>
      <c r="L24" s="148"/>
      <c r="M24" s="151"/>
      <c r="N24" s="152"/>
      <c r="O24" s="152" t="s">
        <v>105</v>
      </c>
      <c r="P24" s="153">
        <f>DIRECCIONALIDAD!J31/100</f>
        <v>0.34334763948497854</v>
      </c>
      <c r="Q24" s="152"/>
      <c r="R24" s="152"/>
      <c r="S24" s="152"/>
      <c r="T24" s="152" t="s">
        <v>106</v>
      </c>
      <c r="U24" s="153">
        <f>DIRECCIONALIDAD!J32/100</f>
        <v>0.65665236051502129</v>
      </c>
      <c r="V24" s="152"/>
      <c r="W24" s="152"/>
      <c r="X24" s="152"/>
      <c r="Y24" s="152" t="s">
        <v>107</v>
      </c>
      <c r="Z24" s="153">
        <f>DIRECCIONALIDAD!J33/100</f>
        <v>0</v>
      </c>
      <c r="AA24" s="152"/>
      <c r="AB24" s="152"/>
      <c r="AC24" s="148"/>
      <c r="AD24" s="151"/>
      <c r="AE24" s="152" t="s">
        <v>105</v>
      </c>
      <c r="AF24" s="153">
        <f>DIRECCIONALIDAD!J34/100</f>
        <v>0.45658263305322128</v>
      </c>
      <c r="AG24" s="152"/>
      <c r="AH24" s="152"/>
      <c r="AI24" s="152"/>
      <c r="AJ24" s="152" t="s">
        <v>106</v>
      </c>
      <c r="AK24" s="153">
        <f>DIRECCIONALIDAD!J35/100</f>
        <v>0.54341736694677867</v>
      </c>
      <c r="AL24" s="152"/>
      <c r="AM24" s="152"/>
      <c r="AN24" s="152" t="s">
        <v>107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2" t="s">
        <v>150</v>
      </c>
      <c r="B25" s="163">
        <f>MAX(B23:K23)</f>
        <v>164</v>
      </c>
      <c r="C25" s="152" t="s">
        <v>105</v>
      </c>
      <c r="D25" s="164">
        <f>+B25*D24</f>
        <v>68.691099476439788</v>
      </c>
      <c r="E25" s="152"/>
      <c r="F25" s="152" t="s">
        <v>106</v>
      </c>
      <c r="G25" s="164">
        <f>+B25*G24</f>
        <v>95.308900523560212</v>
      </c>
      <c r="H25" s="152"/>
      <c r="I25" s="152" t="s">
        <v>107</v>
      </c>
      <c r="J25" s="164">
        <f>+B25*J24</f>
        <v>0</v>
      </c>
      <c r="K25" s="154"/>
      <c r="L25" s="148"/>
      <c r="M25" s="163">
        <f>MAX(M23:AB23)</f>
        <v>279.5</v>
      </c>
      <c r="N25" s="152"/>
      <c r="O25" s="152" t="s">
        <v>105</v>
      </c>
      <c r="P25" s="165">
        <f>+M25*P24</f>
        <v>95.965665236051507</v>
      </c>
      <c r="Q25" s="152"/>
      <c r="R25" s="152"/>
      <c r="S25" s="152"/>
      <c r="T25" s="152" t="s">
        <v>106</v>
      </c>
      <c r="U25" s="165">
        <f>+M25*U24</f>
        <v>183.53433476394846</v>
      </c>
      <c r="V25" s="152"/>
      <c r="W25" s="152"/>
      <c r="X25" s="152"/>
      <c r="Y25" s="152" t="s">
        <v>107</v>
      </c>
      <c r="Z25" s="165">
        <f>+M25*Z24</f>
        <v>0</v>
      </c>
      <c r="AA25" s="152"/>
      <c r="AB25" s="154"/>
      <c r="AC25" s="148"/>
      <c r="AD25" s="163">
        <f>MAX(AD23:AO23)</f>
        <v>357.5</v>
      </c>
      <c r="AE25" s="152" t="s">
        <v>105</v>
      </c>
      <c r="AF25" s="164">
        <f>+AD25*AF24</f>
        <v>163.22829131652659</v>
      </c>
      <c r="AG25" s="152"/>
      <c r="AH25" s="152"/>
      <c r="AI25" s="152"/>
      <c r="AJ25" s="152" t="s">
        <v>106</v>
      </c>
      <c r="AK25" s="164">
        <f>+AD25*AK24</f>
        <v>194.27170868347338</v>
      </c>
      <c r="AL25" s="152"/>
      <c r="AM25" s="152"/>
      <c r="AN25" s="152" t="s">
        <v>107</v>
      </c>
      <c r="AO25" s="166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7" t="s">
        <v>101</v>
      </c>
      <c r="U26" s="247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50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50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0</v>
      </c>
      <c r="F28" s="149">
        <f t="shared" ref="F28:K28" si="24">C27+D27+E27+F27</f>
        <v>0</v>
      </c>
      <c r="G28" s="149">
        <f t="shared" si="24"/>
        <v>0</v>
      </c>
      <c r="H28" s="149">
        <f t="shared" si="24"/>
        <v>0</v>
      </c>
      <c r="I28" s="149">
        <f t="shared" si="24"/>
        <v>0</v>
      </c>
      <c r="J28" s="149">
        <f t="shared" si="24"/>
        <v>0</v>
      </c>
      <c r="K28" s="149">
        <f t="shared" si="24"/>
        <v>0</v>
      </c>
      <c r="L28" s="150"/>
      <c r="M28" s="149"/>
      <c r="N28" s="149"/>
      <c r="O28" s="149"/>
      <c r="P28" s="149">
        <f>M27+N27+O27+P27</f>
        <v>0</v>
      </c>
      <c r="Q28" s="149">
        <f t="shared" ref="Q28:AB28" si="25">N27+O27+P27+Q27</f>
        <v>0</v>
      </c>
      <c r="R28" s="149">
        <f t="shared" si="25"/>
        <v>0</v>
      </c>
      <c r="S28" s="149">
        <f t="shared" si="25"/>
        <v>0</v>
      </c>
      <c r="T28" s="149">
        <f t="shared" si="25"/>
        <v>0</v>
      </c>
      <c r="U28" s="149">
        <f t="shared" si="25"/>
        <v>0</v>
      </c>
      <c r="V28" s="149">
        <f t="shared" si="25"/>
        <v>0</v>
      </c>
      <c r="W28" s="149">
        <f t="shared" si="25"/>
        <v>0</v>
      </c>
      <c r="X28" s="149">
        <f t="shared" si="25"/>
        <v>0</v>
      </c>
      <c r="Y28" s="149">
        <f t="shared" si="25"/>
        <v>0</v>
      </c>
      <c r="Z28" s="149">
        <f t="shared" si="25"/>
        <v>0</v>
      </c>
      <c r="AA28" s="149">
        <f t="shared" si="25"/>
        <v>0</v>
      </c>
      <c r="AB28" s="149">
        <f t="shared" si="25"/>
        <v>0</v>
      </c>
      <c r="AC28" s="150"/>
      <c r="AD28" s="149"/>
      <c r="AE28" s="149"/>
      <c r="AF28" s="149"/>
      <c r="AG28" s="149">
        <f>AD27+AE27+AF27+AG27</f>
        <v>0</v>
      </c>
      <c r="AH28" s="149">
        <f t="shared" ref="AH28:AO28" si="26">AE27+AF27+AG27+AH27</f>
        <v>0</v>
      </c>
      <c r="AI28" s="149">
        <f t="shared" si="26"/>
        <v>0</v>
      </c>
      <c r="AJ28" s="149">
        <f t="shared" si="26"/>
        <v>0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</v>
      </c>
      <c r="E29" s="152"/>
      <c r="F29" s="152" t="s">
        <v>106</v>
      </c>
      <c r="G29" s="153">
        <f>DIRECCIONALIDAD!J38/100</f>
        <v>0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</v>
      </c>
      <c r="Q29" s="152"/>
      <c r="R29" s="152"/>
      <c r="S29" s="152"/>
      <c r="T29" s="152" t="s">
        <v>106</v>
      </c>
      <c r="U29" s="153">
        <f>DIRECCIONALIDAD!J41/100</f>
        <v>0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</v>
      </c>
      <c r="AG29" s="152"/>
      <c r="AH29" s="152"/>
      <c r="AI29" s="152"/>
      <c r="AJ29" s="152" t="s">
        <v>106</v>
      </c>
      <c r="AK29" s="153">
        <f>DIRECCIONALIDAD!J44/100</f>
        <v>0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247" t="s">
        <v>101</v>
      </c>
      <c r="U30" s="247"/>
      <c r="V30" s="147" t="s">
        <v>108</v>
      </c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102</v>
      </c>
      <c r="B31" s="149">
        <f>B13+B17+B22+B27</f>
        <v>171</v>
      </c>
      <c r="C31" s="149">
        <f t="shared" ref="C31:K31" si="27">C13+C17+C22+C27</f>
        <v>219.5</v>
      </c>
      <c r="D31" s="149">
        <f t="shared" si="27"/>
        <v>219</v>
      </c>
      <c r="E31" s="149">
        <f t="shared" si="27"/>
        <v>184.5</v>
      </c>
      <c r="F31" s="149">
        <f t="shared" si="27"/>
        <v>211.5</v>
      </c>
      <c r="G31" s="149">
        <f t="shared" si="27"/>
        <v>161</v>
      </c>
      <c r="H31" s="149">
        <f t="shared" si="27"/>
        <v>205.5</v>
      </c>
      <c r="I31" s="149">
        <f t="shared" si="27"/>
        <v>188.5</v>
      </c>
      <c r="J31" s="149">
        <f t="shared" si="27"/>
        <v>218.5</v>
      </c>
      <c r="K31" s="149">
        <f t="shared" si="27"/>
        <v>248</v>
      </c>
      <c r="L31" s="150"/>
      <c r="M31" s="149">
        <f>M13+M17+M22+M27</f>
        <v>228.5</v>
      </c>
      <c r="N31" s="149">
        <f t="shared" ref="N31:AB31" si="28">N13+N17+N22+N27</f>
        <v>245</v>
      </c>
      <c r="O31" s="149">
        <f t="shared" si="28"/>
        <v>251</v>
      </c>
      <c r="P31" s="149">
        <f t="shared" si="28"/>
        <v>244</v>
      </c>
      <c r="Q31" s="149">
        <f t="shared" si="28"/>
        <v>295.5</v>
      </c>
      <c r="R31" s="149">
        <f t="shared" si="28"/>
        <v>363.5</v>
      </c>
      <c r="S31" s="149">
        <f t="shared" si="28"/>
        <v>311</v>
      </c>
      <c r="T31" s="149">
        <f t="shared" si="28"/>
        <v>294.5</v>
      </c>
      <c r="U31" s="149">
        <f t="shared" si="28"/>
        <v>292.5</v>
      </c>
      <c r="V31" s="149">
        <f t="shared" si="28"/>
        <v>277.5</v>
      </c>
      <c r="W31" s="149">
        <f t="shared" si="28"/>
        <v>263.5</v>
      </c>
      <c r="X31" s="149">
        <f t="shared" si="28"/>
        <v>287.5</v>
      </c>
      <c r="Y31" s="149">
        <f t="shared" si="28"/>
        <v>319.5</v>
      </c>
      <c r="Z31" s="149">
        <f t="shared" si="28"/>
        <v>290</v>
      </c>
      <c r="AA31" s="149">
        <f t="shared" si="28"/>
        <v>301.5</v>
      </c>
      <c r="AB31" s="149">
        <f t="shared" si="28"/>
        <v>274</v>
      </c>
      <c r="AC31" s="150"/>
      <c r="AD31" s="149">
        <f>AD13+AD17+AD22+AD27</f>
        <v>351.5</v>
      </c>
      <c r="AE31" s="149">
        <f t="shared" ref="AE31:AO31" si="29">AE13+AE17+AE22+AE27</f>
        <v>394</v>
      </c>
      <c r="AF31" s="149">
        <f t="shared" si="29"/>
        <v>383.5</v>
      </c>
      <c r="AG31" s="149">
        <f t="shared" si="29"/>
        <v>406.5</v>
      </c>
      <c r="AH31" s="149">
        <f t="shared" si="29"/>
        <v>415.5</v>
      </c>
      <c r="AI31" s="149">
        <f t="shared" si="29"/>
        <v>451.5</v>
      </c>
      <c r="AJ31" s="149">
        <f t="shared" si="29"/>
        <v>432.5</v>
      </c>
      <c r="AK31" s="149">
        <f t="shared" si="29"/>
        <v>416</v>
      </c>
      <c r="AL31" s="149">
        <f t="shared" si="29"/>
        <v>394.5</v>
      </c>
      <c r="AM31" s="149">
        <f t="shared" si="29"/>
        <v>436.5</v>
      </c>
      <c r="AN31" s="149">
        <f t="shared" si="29"/>
        <v>434</v>
      </c>
      <c r="AO31" s="149">
        <f t="shared" si="29"/>
        <v>396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103</v>
      </c>
      <c r="B32" s="149"/>
      <c r="C32" s="149"/>
      <c r="D32" s="149"/>
      <c r="E32" s="149">
        <f>B31+C31+D31+E31</f>
        <v>794</v>
      </c>
      <c r="F32" s="149">
        <f t="shared" ref="F32:K32" si="30">C31+D31+E31+F31</f>
        <v>834.5</v>
      </c>
      <c r="G32" s="149">
        <f t="shared" si="30"/>
        <v>776</v>
      </c>
      <c r="H32" s="149">
        <f t="shared" si="30"/>
        <v>762.5</v>
      </c>
      <c r="I32" s="149">
        <f t="shared" si="30"/>
        <v>766.5</v>
      </c>
      <c r="J32" s="149">
        <f t="shared" si="30"/>
        <v>773.5</v>
      </c>
      <c r="K32" s="149">
        <f t="shared" si="30"/>
        <v>860.5</v>
      </c>
      <c r="L32" s="150"/>
      <c r="M32" s="149"/>
      <c r="N32" s="149"/>
      <c r="O32" s="149"/>
      <c r="P32" s="149">
        <f>M31+N31+O31+P31</f>
        <v>968.5</v>
      </c>
      <c r="Q32" s="149">
        <f t="shared" ref="Q32:AB32" si="31">N31+O31+P31+Q31</f>
        <v>1035.5</v>
      </c>
      <c r="R32" s="149">
        <f t="shared" si="31"/>
        <v>1154</v>
      </c>
      <c r="S32" s="149">
        <f t="shared" si="31"/>
        <v>1214</v>
      </c>
      <c r="T32" s="149">
        <f t="shared" si="31"/>
        <v>1264.5</v>
      </c>
      <c r="U32" s="149">
        <f t="shared" si="31"/>
        <v>1261.5</v>
      </c>
      <c r="V32" s="149">
        <f t="shared" si="31"/>
        <v>1175.5</v>
      </c>
      <c r="W32" s="149">
        <f t="shared" si="31"/>
        <v>1128</v>
      </c>
      <c r="X32" s="149">
        <f t="shared" si="31"/>
        <v>1121</v>
      </c>
      <c r="Y32" s="149">
        <f t="shared" si="31"/>
        <v>1148</v>
      </c>
      <c r="Z32" s="149">
        <f t="shared" si="31"/>
        <v>1160.5</v>
      </c>
      <c r="AA32" s="149">
        <f t="shared" si="31"/>
        <v>1198.5</v>
      </c>
      <c r="AB32" s="149">
        <f t="shared" si="31"/>
        <v>1185</v>
      </c>
      <c r="AC32" s="150"/>
      <c r="AD32" s="149"/>
      <c r="AE32" s="149"/>
      <c r="AF32" s="149"/>
      <c r="AG32" s="149">
        <f>AD31+AE31+AF31+AG31</f>
        <v>1535.5</v>
      </c>
      <c r="AH32" s="149">
        <f t="shared" ref="AH32:AO32" si="32">AE31+AF31+AG31+AH31</f>
        <v>1599.5</v>
      </c>
      <c r="AI32" s="149">
        <f t="shared" si="32"/>
        <v>1657</v>
      </c>
      <c r="AJ32" s="149">
        <f t="shared" si="32"/>
        <v>1706</v>
      </c>
      <c r="AK32" s="149">
        <f t="shared" si="32"/>
        <v>1715.5</v>
      </c>
      <c r="AL32" s="149">
        <f t="shared" si="32"/>
        <v>1694.5</v>
      </c>
      <c r="AM32" s="149">
        <f t="shared" si="32"/>
        <v>1679.5</v>
      </c>
      <c r="AN32" s="149">
        <f t="shared" si="32"/>
        <v>1681</v>
      </c>
      <c r="AO32" s="149">
        <f t="shared" si="32"/>
        <v>1661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8"/>
      <c r="R34" s="248"/>
      <c r="S34" s="248"/>
      <c r="T34" s="248"/>
      <c r="U34" s="248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2016-11-04T14:14:07Z</cp:lastPrinted>
  <dcterms:created xsi:type="dcterms:W3CDTF">1998-04-02T13:38:56Z</dcterms:created>
  <dcterms:modified xsi:type="dcterms:W3CDTF">2018-01-26T22:46:27Z</dcterms:modified>
</cp:coreProperties>
</file>